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11\"/>
    </mc:Choice>
  </mc:AlternateContent>
  <xr:revisionPtr revIDLastSave="0" documentId="13_ncr:1_{EC0AA09A-2FE0-4162-9C60-AEC2A9936D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oja1" sheetId="4" r:id="rId2"/>
    <sheet name="Hidden_1" sheetId="2" r:id="rId3"/>
    <sheet name="Hidden_2" sheetId="3" r:id="rId4"/>
  </sheets>
  <definedNames>
    <definedName name="_xlnm._FilterDatabase" localSheetId="1" hidden="1">Hoja1!$J$2:$N$35</definedName>
    <definedName name="_xlnm._FilterDatabase" localSheetId="0" hidden="1">'Reporte de Formatos'!$A$7:$W$7</definedName>
    <definedName name="Hidden_13">Hidden_1!$A$1:$A$2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8" i="1"/>
  <c r="K35" i="4"/>
  <c r="C35" i="4"/>
  <c r="B35" i="4"/>
  <c r="D35" i="4" s="1"/>
  <c r="M34" i="4"/>
  <c r="L34" i="4"/>
  <c r="N34" i="4" s="1"/>
  <c r="K34" i="4"/>
  <c r="P34" i="4" s="1"/>
  <c r="Q34" i="4" s="1"/>
  <c r="C34" i="4"/>
  <c r="B34" i="4"/>
  <c r="D34" i="4" s="1"/>
  <c r="M33" i="4"/>
  <c r="K33" i="4"/>
  <c r="L33" i="4" s="1"/>
  <c r="C33" i="4"/>
  <c r="D33" i="4" s="1"/>
  <c r="B33" i="4"/>
  <c r="K32" i="4"/>
  <c r="D32" i="4"/>
  <c r="C32" i="4"/>
  <c r="B32" i="4"/>
  <c r="K31" i="4"/>
  <c r="C31" i="4"/>
  <c r="B31" i="4"/>
  <c r="D31" i="4" s="1"/>
  <c r="M30" i="4"/>
  <c r="L30" i="4"/>
  <c r="K30" i="4"/>
  <c r="P30" i="4" s="1"/>
  <c r="Q30" i="4" s="1"/>
  <c r="C30" i="4"/>
  <c r="B30" i="4"/>
  <c r="N29" i="4"/>
  <c r="M29" i="4"/>
  <c r="K29" i="4"/>
  <c r="L29" i="4" s="1"/>
  <c r="D29" i="4"/>
  <c r="C29" i="4"/>
  <c r="B29" i="4"/>
  <c r="K28" i="4"/>
  <c r="D28" i="4"/>
  <c r="C28" i="4"/>
  <c r="B28" i="4"/>
  <c r="K27" i="4"/>
  <c r="C27" i="4"/>
  <c r="B27" i="4"/>
  <c r="D27" i="4" s="1"/>
  <c r="M26" i="4"/>
  <c r="L26" i="4"/>
  <c r="K26" i="4"/>
  <c r="P26" i="4" s="1"/>
  <c r="Q26" i="4" s="1"/>
  <c r="C26" i="4"/>
  <c r="B26" i="4"/>
  <c r="M25" i="4"/>
  <c r="N25" i="4" s="1"/>
  <c r="K25" i="4"/>
  <c r="L25" i="4" s="1"/>
  <c r="D25" i="4"/>
  <c r="C25" i="4"/>
  <c r="B25" i="4"/>
  <c r="K24" i="4"/>
  <c r="D24" i="4"/>
  <c r="C24" i="4"/>
  <c r="B24" i="4"/>
  <c r="K23" i="4"/>
  <c r="C23" i="4"/>
  <c r="B23" i="4"/>
  <c r="D23" i="4" s="1"/>
  <c r="M22" i="4"/>
  <c r="L22" i="4"/>
  <c r="K22" i="4"/>
  <c r="P22" i="4" s="1"/>
  <c r="Q22" i="4" s="1"/>
  <c r="C22" i="4"/>
  <c r="B22" i="4"/>
  <c r="D22" i="4" s="1"/>
  <c r="M21" i="4"/>
  <c r="N21" i="4" s="1"/>
  <c r="L21" i="4"/>
  <c r="K21" i="4"/>
  <c r="P21" i="4" s="1"/>
  <c r="Q21" i="4" s="1"/>
  <c r="C21" i="4"/>
  <c r="D21" i="4" s="1"/>
  <c r="B21" i="4"/>
  <c r="K20" i="4"/>
  <c r="D20" i="4"/>
  <c r="C20" i="4"/>
  <c r="B20" i="4"/>
  <c r="L19" i="4"/>
  <c r="K19" i="4"/>
  <c r="C19" i="4"/>
  <c r="B19" i="4"/>
  <c r="D19" i="4" s="1"/>
  <c r="M18" i="4"/>
  <c r="L18" i="4"/>
  <c r="K18" i="4"/>
  <c r="C18" i="4"/>
  <c r="B18" i="4"/>
  <c r="S17" i="4"/>
  <c r="N17" i="4"/>
  <c r="M17" i="4"/>
  <c r="L17" i="4"/>
  <c r="K17" i="4"/>
  <c r="P17" i="4" s="1"/>
  <c r="Q17" i="4" s="1"/>
  <c r="D17" i="4"/>
  <c r="C17" i="4"/>
  <c r="B17" i="4"/>
  <c r="K16" i="4"/>
  <c r="D16" i="4"/>
  <c r="C16" i="4"/>
  <c r="B16" i="4"/>
  <c r="K15" i="4"/>
  <c r="C15" i="4"/>
  <c r="B15" i="4"/>
  <c r="D15" i="4" s="1"/>
  <c r="M14" i="4"/>
  <c r="L14" i="4"/>
  <c r="K14" i="4"/>
  <c r="C14" i="4"/>
  <c r="B14" i="4"/>
  <c r="D14" i="4" s="1"/>
  <c r="M13" i="4"/>
  <c r="N13" i="4" s="1"/>
  <c r="L13" i="4"/>
  <c r="K13" i="4"/>
  <c r="C13" i="4"/>
  <c r="D13" i="4" s="1"/>
  <c r="B13" i="4"/>
  <c r="K12" i="4"/>
  <c r="D12" i="4"/>
  <c r="C12" i="4"/>
  <c r="B12" i="4"/>
  <c r="L11" i="4"/>
  <c r="K11" i="4"/>
  <c r="C11" i="4"/>
  <c r="B11" i="4"/>
  <c r="D11" i="4" s="1"/>
  <c r="M10" i="4"/>
  <c r="L10" i="4"/>
  <c r="K10" i="4"/>
  <c r="C10" i="4"/>
  <c r="B10" i="4"/>
  <c r="N9" i="4"/>
  <c r="M9" i="4"/>
  <c r="L9" i="4"/>
  <c r="K9" i="4"/>
  <c r="D9" i="4"/>
  <c r="C9" i="4"/>
  <c r="B9" i="4"/>
  <c r="K8" i="4"/>
  <c r="D8" i="4"/>
  <c r="C8" i="4"/>
  <c r="B8" i="4"/>
  <c r="K7" i="4"/>
  <c r="C7" i="4"/>
  <c r="B7" i="4"/>
  <c r="D7" i="4" s="1"/>
  <c r="M6" i="4"/>
  <c r="L6" i="4"/>
  <c r="K6" i="4"/>
  <c r="P6" i="4" s="1"/>
  <c r="Q6" i="4" s="1"/>
  <c r="C6" i="4"/>
  <c r="B6" i="4"/>
  <c r="D6" i="4" s="1"/>
  <c r="M5" i="4"/>
  <c r="N5" i="4" s="1"/>
  <c r="L5" i="4"/>
  <c r="K5" i="4"/>
  <c r="P5" i="4" s="1"/>
  <c r="Q5" i="4" s="1"/>
  <c r="S5" i="4" s="1"/>
  <c r="C5" i="4"/>
  <c r="D5" i="4" s="1"/>
  <c r="B5" i="4"/>
  <c r="K4" i="4"/>
  <c r="D4" i="4"/>
  <c r="C4" i="4"/>
  <c r="B4" i="4"/>
  <c r="L3" i="4"/>
  <c r="K3" i="4"/>
  <c r="C3" i="4"/>
  <c r="B3" i="4"/>
  <c r="S6" i="4" l="1"/>
  <c r="R6" i="4"/>
  <c r="T6" i="4" s="1"/>
  <c r="U6" i="4" s="1"/>
  <c r="S26" i="4"/>
  <c r="T26" i="4" s="1"/>
  <c r="U26" i="4" s="1"/>
  <c r="R26" i="4"/>
  <c r="T30" i="4"/>
  <c r="U30" i="4" s="1"/>
  <c r="S30" i="4"/>
  <c r="R30" i="4"/>
  <c r="R34" i="4"/>
  <c r="T34" i="4" s="1"/>
  <c r="U34" i="4" s="1"/>
  <c r="S34" i="4"/>
  <c r="S22" i="4"/>
  <c r="R22" i="4"/>
  <c r="T22" i="4" s="1"/>
  <c r="U22" i="4" s="1"/>
  <c r="M4" i="4"/>
  <c r="L4" i="4"/>
  <c r="N4" i="4" s="1"/>
  <c r="R5" i="4"/>
  <c r="M20" i="4"/>
  <c r="P20" i="4" s="1"/>
  <c r="Q20" i="4" s="1"/>
  <c r="L20" i="4"/>
  <c r="T21" i="4"/>
  <c r="U21" i="4" s="1"/>
  <c r="R21" i="4"/>
  <c r="N23" i="4"/>
  <c r="M23" i="4"/>
  <c r="N27" i="4"/>
  <c r="M27" i="4"/>
  <c r="M31" i="4"/>
  <c r="D3" i="4"/>
  <c r="H3" i="4" s="1"/>
  <c r="L7" i="4"/>
  <c r="P7" i="4" s="1"/>
  <c r="Q7" i="4" s="1"/>
  <c r="M8" i="4"/>
  <c r="L8" i="4"/>
  <c r="P9" i="4"/>
  <c r="Q9" i="4" s="1"/>
  <c r="P10" i="4"/>
  <c r="Q10" i="4" s="1"/>
  <c r="M11" i="4"/>
  <c r="P11" i="4" s="1"/>
  <c r="Q11" i="4" s="1"/>
  <c r="D18" i="4"/>
  <c r="N20" i="4"/>
  <c r="S21" i="4"/>
  <c r="L23" i="4"/>
  <c r="M24" i="4"/>
  <c r="L24" i="4"/>
  <c r="L27" i="4"/>
  <c r="M28" i="4"/>
  <c r="L28" i="4"/>
  <c r="L31" i="4"/>
  <c r="P31" i="4" s="1"/>
  <c r="Q31" i="4" s="1"/>
  <c r="M32" i="4"/>
  <c r="L32" i="4"/>
  <c r="M12" i="4"/>
  <c r="L12" i="4"/>
  <c r="P12" i="4" s="1"/>
  <c r="Q12" i="4" s="1"/>
  <c r="P13" i="4"/>
  <c r="Q13" i="4" s="1"/>
  <c r="P14" i="4"/>
  <c r="Q14" i="4" s="1"/>
  <c r="M15" i="4"/>
  <c r="P23" i="4"/>
  <c r="Q23" i="4" s="1"/>
  <c r="D26" i="4"/>
  <c r="P27" i="4"/>
  <c r="Q27" i="4" s="1"/>
  <c r="D30" i="4"/>
  <c r="T5" i="4"/>
  <c r="U5" i="4" s="1"/>
  <c r="N7" i="4"/>
  <c r="M7" i="4"/>
  <c r="P4" i="4"/>
  <c r="Q4" i="4" s="1"/>
  <c r="M3" i="4"/>
  <c r="P3" i="4" s="1"/>
  <c r="Q3" i="4" s="1"/>
  <c r="D10" i="4"/>
  <c r="L15" i="4"/>
  <c r="M16" i="4"/>
  <c r="L16" i="4"/>
  <c r="P16" i="4" s="1"/>
  <c r="Q16" i="4" s="1"/>
  <c r="T17" i="4"/>
  <c r="U17" i="4" s="1"/>
  <c r="R17" i="4"/>
  <c r="P18" i="4"/>
  <c r="Q18" i="4" s="1"/>
  <c r="M19" i="4"/>
  <c r="N19" i="4" s="1"/>
  <c r="N33" i="4"/>
  <c r="N6" i="4"/>
  <c r="N10" i="4"/>
  <c r="N14" i="4"/>
  <c r="N18" i="4"/>
  <c r="N22" i="4"/>
  <c r="P25" i="4"/>
  <c r="Q25" i="4" s="1"/>
  <c r="N26" i="4"/>
  <c r="P29" i="4"/>
  <c r="Q29" i="4" s="1"/>
  <c r="N30" i="4"/>
  <c r="P33" i="4"/>
  <c r="Q33" i="4" s="1"/>
  <c r="M35" i="4"/>
  <c r="L35" i="4"/>
  <c r="N35" i="4" s="1"/>
  <c r="R16" i="4" l="1"/>
  <c r="T16" i="4"/>
  <c r="U16" i="4" s="1"/>
  <c r="S16" i="4"/>
  <c r="S3" i="4"/>
  <c r="T3" i="4" s="1"/>
  <c r="U3" i="4" s="1"/>
  <c r="R3" i="4"/>
  <c r="S31" i="4"/>
  <c r="R31" i="4"/>
  <c r="T31" i="4" s="1"/>
  <c r="U31" i="4" s="1"/>
  <c r="R20" i="4"/>
  <c r="S20" i="4"/>
  <c r="T20" i="4"/>
  <c r="U20" i="4" s="1"/>
  <c r="S11" i="4"/>
  <c r="R11" i="4"/>
  <c r="T11" i="4" s="1"/>
  <c r="U11" i="4" s="1"/>
  <c r="S7" i="4"/>
  <c r="T7" i="4" s="1"/>
  <c r="U7" i="4" s="1"/>
  <c r="R7" i="4"/>
  <c r="S29" i="4"/>
  <c r="R29" i="4"/>
  <c r="T29" i="4" s="1"/>
  <c r="U29" i="4" s="1"/>
  <c r="R12" i="4"/>
  <c r="T12" i="4" s="1"/>
  <c r="U12" i="4" s="1"/>
  <c r="S12" i="4"/>
  <c r="P24" i="4"/>
  <c r="Q24" i="4" s="1"/>
  <c r="N24" i="4"/>
  <c r="S10" i="4"/>
  <c r="R10" i="4"/>
  <c r="T10" i="4" s="1"/>
  <c r="U10" i="4" s="1"/>
  <c r="N31" i="4"/>
  <c r="P15" i="4"/>
  <c r="Q15" i="4" s="1"/>
  <c r="N3" i="4"/>
  <c r="N15" i="4"/>
  <c r="P28" i="4"/>
  <c r="Q28" i="4" s="1"/>
  <c r="N28" i="4"/>
  <c r="T9" i="4"/>
  <c r="U9" i="4" s="1"/>
  <c r="S9" i="4"/>
  <c r="R9" i="4"/>
  <c r="P19" i="4"/>
  <c r="Q19" i="4" s="1"/>
  <c r="P35" i="4"/>
  <c r="Q35" i="4" s="1"/>
  <c r="S27" i="4"/>
  <c r="R27" i="4"/>
  <c r="T27" i="4" s="1"/>
  <c r="U27" i="4" s="1"/>
  <c r="T25" i="4"/>
  <c r="U25" i="4" s="1"/>
  <c r="S25" i="4"/>
  <c r="R25" i="4"/>
  <c r="N12" i="4"/>
  <c r="R4" i="4"/>
  <c r="T4" i="4" s="1"/>
  <c r="U4" i="4" s="1"/>
  <c r="S4" i="4"/>
  <c r="S23" i="4"/>
  <c r="R23" i="4"/>
  <c r="T23" i="4" s="1"/>
  <c r="U23" i="4" s="1"/>
  <c r="S14" i="4"/>
  <c r="R14" i="4"/>
  <c r="T14" i="4" s="1"/>
  <c r="U14" i="4" s="1"/>
  <c r="P32" i="4"/>
  <c r="Q32" i="4" s="1"/>
  <c r="N32" i="4"/>
  <c r="P8" i="4"/>
  <c r="Q8" i="4" s="1"/>
  <c r="N8" i="4"/>
  <c r="S18" i="4"/>
  <c r="T18" i="4" s="1"/>
  <c r="U18" i="4" s="1"/>
  <c r="R18" i="4"/>
  <c r="S33" i="4"/>
  <c r="R33" i="4"/>
  <c r="T33" i="4" s="1"/>
  <c r="U33" i="4" s="1"/>
  <c r="N16" i="4"/>
  <c r="T13" i="4"/>
  <c r="U13" i="4" s="1"/>
  <c r="S13" i="4"/>
  <c r="R13" i="4"/>
  <c r="N11" i="4"/>
  <c r="S35" i="4" l="1"/>
  <c r="T35" i="4" s="1"/>
  <c r="U35" i="4" s="1"/>
  <c r="R35" i="4"/>
  <c r="R8" i="4"/>
  <c r="S8" i="4"/>
  <c r="T8" i="4"/>
  <c r="U8" i="4" s="1"/>
  <c r="S19" i="4"/>
  <c r="R19" i="4"/>
  <c r="T19" i="4"/>
  <c r="U19" i="4" s="1"/>
  <c r="S15" i="4"/>
  <c r="T15" i="4" s="1"/>
  <c r="U15" i="4" s="1"/>
  <c r="R15" i="4"/>
  <c r="R28" i="4"/>
  <c r="T28" i="4"/>
  <c r="U28" i="4" s="1"/>
  <c r="S28" i="4"/>
  <c r="R32" i="4"/>
  <c r="S32" i="4"/>
  <c r="T32" i="4" s="1"/>
  <c r="U32" i="4" s="1"/>
  <c r="R24" i="4"/>
  <c r="S24" i="4"/>
  <c r="T24" i="4" s="1"/>
  <c r="U24" i="4" s="1"/>
</calcChain>
</file>

<file path=xl/sharedStrings.xml><?xml version="1.0" encoding="utf-8"?>
<sst xmlns="http://schemas.openxmlformats.org/spreadsheetml/2006/main" count="241" uniqueCount="144">
  <si>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</si>
  <si>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</si>
  <si>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</si>
  <si>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</si>
  <si>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</si>
  <si>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</si>
  <si>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</si>
  <si>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</si>
  <si>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</si>
  <si>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</si>
  <si>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</si>
  <si>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</si>
  <si>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</si>
  <si>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</si>
  <si>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</si>
  <si>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</si>
  <si>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</si>
  <si>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</si>
  <si>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</si>
  <si>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</si>
  <si>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</si>
  <si>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</si>
  <si>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</si>
  <si>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</si>
  <si>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</si>
  <si>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</si>
  <si>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</si>
  <si>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</si>
  <si>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</si>
  <si>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</si>
  <si>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</si>
  <si>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</si>
  <si>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</si>
  <si>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</si>
  <si>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</si>
  <si>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</si>
  <si>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</si>
  <si>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</si>
  <si>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</si>
  <si>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</si>
  <si>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</si>
  <si>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</si>
  <si>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</si>
  <si>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</si>
  <si>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</si>
  <si>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</si>
  <si>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</si>
  <si>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</si>
  <si>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</si>
  <si>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</si>
  <si>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</si>
  <si>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</si>
  <si>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</si>
  <si>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</si>
  <si>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</si>
  <si>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</si>
  <si>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</si>
  <si>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</si>
  <si>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</si>
  <si>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</si>
  <si>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</si>
  <si>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</si>
  <si>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</si>
  <si>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</si>
  <si>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</si>
  <si>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</si>
  <si>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Irais </t>
  </si>
  <si>
    <t xml:space="preserve">López </t>
  </si>
  <si>
    <t>Rojo</t>
  </si>
  <si>
    <t xml:space="preserve">Iris Cristal </t>
  </si>
  <si>
    <t>Pérez</t>
  </si>
  <si>
    <t>Reséndiz</t>
  </si>
  <si>
    <t xml:space="preserve">Jhosellin Itzel </t>
  </si>
  <si>
    <t xml:space="preserve">Ángeles </t>
  </si>
  <si>
    <t>Torres</t>
  </si>
  <si>
    <t>Iran</t>
  </si>
  <si>
    <t>Javier</t>
  </si>
  <si>
    <t>Zuñiga</t>
  </si>
  <si>
    <t>Ana Karen</t>
  </si>
  <si>
    <t xml:space="preserve">Hernández </t>
  </si>
  <si>
    <t>Andrade</t>
  </si>
  <si>
    <t>Damaris</t>
  </si>
  <si>
    <t>Cortes</t>
  </si>
  <si>
    <t>Castaño</t>
  </si>
  <si>
    <t>Eduardo Daniel</t>
  </si>
  <si>
    <t>Montufar</t>
  </si>
  <si>
    <t>Romero</t>
  </si>
  <si>
    <t xml:space="preserve">Itzel </t>
  </si>
  <si>
    <t>Toral</t>
  </si>
  <si>
    <t>Instructora de la Coordinación de Ingles</t>
  </si>
  <si>
    <t>Instructor de la Coordinación de Ingles</t>
  </si>
  <si>
    <t>0</t>
  </si>
  <si>
    <t>Departamento de Recursos Materiales y Servicios (ITSOEH)</t>
  </si>
  <si>
    <t>TOTAL</t>
  </si>
  <si>
    <t>IMPORTE</t>
  </si>
  <si>
    <t>IVA</t>
  </si>
  <si>
    <t>RET</t>
  </si>
  <si>
    <t>Contrato No. 70_SSA_DRMyS_2024</t>
  </si>
  <si>
    <t>Contrato No. 71_SSA_DRMyS_2024</t>
  </si>
  <si>
    <t>Contrato No. 72_SSA_DRMyS_2025</t>
  </si>
  <si>
    <t>Contrato No. 73_SSA_DRMyS_2026</t>
  </si>
  <si>
    <t>Contrato No. 74_SSA_DRMyS_2027</t>
  </si>
  <si>
    <t>Contrato No. 75_SSA_DRMyS_2028</t>
  </si>
  <si>
    <t>Contrato No. 76_SSA_DRMyS_2029</t>
  </si>
  <si>
    <t>Contrato No. 77_SSA_DRMyS_2030</t>
  </si>
  <si>
    <t>Contrato No. 78_SSA_DRMyS_2031</t>
  </si>
  <si>
    <t>Contrato No. 79_SSA_DRMyS_2032</t>
  </si>
  <si>
    <t>Contrato No. 80_SSA_DRMyS_2033</t>
  </si>
  <si>
    <t>Contrato No. 81_SSA_DRMyS_2034</t>
  </si>
  <si>
    <t>Contrato No. 82_SSA_DRMyS_2035</t>
  </si>
  <si>
    <t>Contrato No. 85_SSA_DRMyS_2036</t>
  </si>
  <si>
    <t>Jose Andres</t>
  </si>
  <si>
    <t>Gonzalez</t>
  </si>
  <si>
    <t>Reyes</t>
  </si>
  <si>
    <t>Daniel</t>
  </si>
  <si>
    <t>Granados</t>
  </si>
  <si>
    <t>Arteaga</t>
  </si>
  <si>
    <t>Elizabeth</t>
  </si>
  <si>
    <t>Mera</t>
  </si>
  <si>
    <t>Erika</t>
  </si>
  <si>
    <t>Vallado</t>
  </si>
  <si>
    <t>Vaca</t>
  </si>
  <si>
    <t>Gustavo</t>
  </si>
  <si>
    <t>Flores</t>
  </si>
  <si>
    <t>Martínez</t>
  </si>
  <si>
    <t>Citlaly</t>
  </si>
  <si>
    <t>Aguilar</t>
  </si>
  <si>
    <t>Diaz</t>
  </si>
  <si>
    <t>https://www.itsoeh.edu.mx/front/normateca/decretodecreacion2016.pdf</t>
  </si>
  <si>
    <t>https://transparenciadocs.hidalgo.gob.mx/ENTIDADES/ITSOccidente/dir1/2024/3er_trimestre/CONTRATOS/2.pdf</t>
  </si>
  <si>
    <t>https://transparenciadocs.hidalgo.gob.mx/ENTIDADES/ITSOccidente/dir1/2024/3er_trimestre/CONTRATOS/3.pdf</t>
  </si>
  <si>
    <t>https://transparenciadocs.hidalgo.gob.mx/ENTIDADES/ITSOccidente/dir1/2024/3er_trimestre/CONTRATOS/4.pdf</t>
  </si>
  <si>
    <t>https://transparenciadocs.hidalgo.gob.mx/ENTIDADES/ITSOccidente/dir1/2024/3er_trimestre/CONTRATOS/5.pdf</t>
  </si>
  <si>
    <t>https://transparenciadocs.hidalgo.gob.mx/ENTIDADES/ITSOccidente/dir1/2024/3er_trimestre/CONTRATOS/6.pdf</t>
  </si>
  <si>
    <t>https://transparenciadocs.hidalgo.gob.mx/ENTIDADES/ITSOccidente/dir1/2024/3er_trimestre/CONTRATOS/7.pdf</t>
  </si>
  <si>
    <t>https://transparenciadocs.hidalgo.gob.mx/ENTIDADES/ITSOccidente/dir1/2024/3er_trimestre/CONTRATOS/8.pdf</t>
  </si>
  <si>
    <t>https://transparenciadocs.hidalgo.gob.mx/ENTIDADES/ITSOccidente/dir1/2024/3er_trimestre/CONTRATOS/9.pdf</t>
  </si>
  <si>
    <t>https://transparenciadocs.hidalgo.gob.mx/ENTIDADES/ITSOccidente/dir1/2024/3er_trimestre/CONTRATOS/10.pdf</t>
  </si>
  <si>
    <t>https://transparenciadocs.hidalgo.gob.mx/ENTIDADES/ITSOccidente/dir1/2024/3er_trimestre/CONTRATOS/11.pdf</t>
  </si>
  <si>
    <t>https://transparenciadocs.hidalgo.gob.mx/ENTIDADES/ITSOccidente/dir1/2024/3er_trimestre/CONTRATOS/12.pdf</t>
  </si>
  <si>
    <t>https://transparenciadocs.hidalgo.gob.mx/ENTIDADES/ITSOccidente/dir1/2024/3er_trimestre/CONTRATOS/13.pdf</t>
  </si>
  <si>
    <t>https://transparenciadocs.hidalgo.gob.mx/ENTIDADES/ITSOccidente/dir1/2024/3er_trimestre/CONTRATOS/1.pdf</t>
  </si>
  <si>
    <t>https://transparenciadocs.hidalgo.gob.mx/ENTIDADES/ITSOccidente/dir1/2024/3er_trimestre/CONTRATOS/14.pdf</t>
  </si>
  <si>
    <t>Se anexa contrato mismo que no fue formalizado por la prestadora de servicios.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</si>
</sst>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43" fontId="0" fillId="0" borderId="0" xfId="0" applyNumberFormat="1"/>
    <xf numFmtId="0" fontId="3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5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oeh.edu.mx/front/normateca/decretodecreacion2016.pdf" TargetMode="External"/><Relationship Id="rId13" Type="http://schemas.openxmlformats.org/officeDocument/2006/relationships/hyperlink" Target="https://www.itsoeh.edu.mx/front/normateca/decretodecreacion2016.pdf" TargetMode="External"/><Relationship Id="rId18" Type="http://schemas.openxmlformats.org/officeDocument/2006/relationships/hyperlink" Target="https://transparenciadocs.hidalgo.gob.mx/ENTIDADES/ITSOccidente/dir1/2024/3er_trimestre/CONTRATOS/5.pdf" TargetMode="External"/><Relationship Id="rId26" Type="http://schemas.openxmlformats.org/officeDocument/2006/relationships/hyperlink" Target="https://transparenciadocs.hidalgo.gob.mx/ENTIDADES/ITSOccidente/dir1/2024/3er_trimestre/CONTRATOS/13.pdf" TargetMode="External"/><Relationship Id="rId3" Type="http://schemas.openxmlformats.org/officeDocument/2006/relationships/hyperlink" Target="https://www.itsoeh.edu.mx/front/normateca/decretodecreacion2016.pdf" TargetMode="External"/><Relationship Id="rId21" Type="http://schemas.openxmlformats.org/officeDocument/2006/relationships/hyperlink" Target="https://transparenciadocs.hidalgo.gob.mx/ENTIDADES/ITSOccidente/dir1/2024/3er_trimestre/CONTRATOS/8.pdf" TargetMode="External"/><Relationship Id="rId7" Type="http://schemas.openxmlformats.org/officeDocument/2006/relationships/hyperlink" Target="https://www.itsoeh.edu.mx/front/normateca/decretodecreacion2016.pdf" TargetMode="External"/><Relationship Id="rId12" Type="http://schemas.openxmlformats.org/officeDocument/2006/relationships/hyperlink" Target="https://www.itsoeh.edu.mx/front/normateca/decretodecreacion2016.pdf" TargetMode="External"/><Relationship Id="rId17" Type="http://schemas.openxmlformats.org/officeDocument/2006/relationships/hyperlink" Target="https://transparenciadocs.hidalgo.gob.mx/ENTIDADES/ITSOccidente/dir1/2024/3er_trimestre/CONTRATOS/4.pdf" TargetMode="External"/><Relationship Id="rId25" Type="http://schemas.openxmlformats.org/officeDocument/2006/relationships/hyperlink" Target="https://transparenciadocs.hidalgo.gob.mx/ENTIDADES/ITSOccidente/dir1/2024/3er_trimestre/CONTRATOS/12.pdf" TargetMode="External"/><Relationship Id="rId2" Type="http://schemas.openxmlformats.org/officeDocument/2006/relationships/hyperlink" Target="https://www.itsoeh.edu.mx/front/normateca/decretodecreacion2016.pdf" TargetMode="External"/><Relationship Id="rId16" Type="http://schemas.openxmlformats.org/officeDocument/2006/relationships/hyperlink" Target="https://transparenciadocs.hidalgo.gob.mx/ENTIDADES/ITSOccidente/dir1/2024/3er_trimestre/CONTRATOS/3.pdf" TargetMode="External"/><Relationship Id="rId20" Type="http://schemas.openxmlformats.org/officeDocument/2006/relationships/hyperlink" Target="https://transparenciadocs.hidalgo.gob.mx/ENTIDADES/ITSOccidente/dir1/2024/3er_trimestre/CONTRATOS/7.pdf" TargetMode="External"/><Relationship Id="rId1" Type="http://schemas.openxmlformats.org/officeDocument/2006/relationships/hyperlink" Target="https://www.itsoeh.edu.mx/front/normateca/decretodecreacion2016.pdf" TargetMode="External"/><Relationship Id="rId6" Type="http://schemas.openxmlformats.org/officeDocument/2006/relationships/hyperlink" Target="https://www.itsoeh.edu.mx/front/normateca/decretodecreacion2016.pdf" TargetMode="External"/><Relationship Id="rId11" Type="http://schemas.openxmlformats.org/officeDocument/2006/relationships/hyperlink" Target="https://www.itsoeh.edu.mx/front/normateca/decretodecreacion2016.pdf" TargetMode="External"/><Relationship Id="rId24" Type="http://schemas.openxmlformats.org/officeDocument/2006/relationships/hyperlink" Target="https://transparenciadocs.hidalgo.gob.mx/ENTIDADES/ITSOccidente/dir1/2024/3er_trimestre/CONTRATOS/11.pdf" TargetMode="External"/><Relationship Id="rId5" Type="http://schemas.openxmlformats.org/officeDocument/2006/relationships/hyperlink" Target="https://www.itsoeh.edu.mx/front/normateca/decretodecreacion2016.pdf" TargetMode="External"/><Relationship Id="rId15" Type="http://schemas.openxmlformats.org/officeDocument/2006/relationships/hyperlink" Target="https://transparenciadocs.hidalgo.gob.mx/ENTIDADES/ITSOccidente/dir1/2024/3er_trimestre/CONTRATOS/2.pdf" TargetMode="External"/><Relationship Id="rId23" Type="http://schemas.openxmlformats.org/officeDocument/2006/relationships/hyperlink" Target="https://transparenciadocs.hidalgo.gob.mx/ENTIDADES/ITSOccidente/dir1/2024/3er_trimestre/CONTRATOS/10.pdf" TargetMode="External"/><Relationship Id="rId28" Type="http://schemas.openxmlformats.org/officeDocument/2006/relationships/hyperlink" Target="https://transparenciadocs.hidalgo.gob.mx/ENTIDADES/ITSOccidente/dir1/2024/3er_trimestre/CONTRATOS/14.pdf" TargetMode="External"/><Relationship Id="rId10" Type="http://schemas.openxmlformats.org/officeDocument/2006/relationships/hyperlink" Target="https://www.itsoeh.edu.mx/front/normateca/decretodecreacion2016.pdf" TargetMode="External"/><Relationship Id="rId19" Type="http://schemas.openxmlformats.org/officeDocument/2006/relationships/hyperlink" Target="https://transparenciadocs.hidalgo.gob.mx/ENTIDADES/ITSOccidente/dir1/2024/3er_trimestre/CONTRATOS/6.pdf" TargetMode="External"/><Relationship Id="rId4" Type="http://schemas.openxmlformats.org/officeDocument/2006/relationships/hyperlink" Target="https://www.itsoeh.edu.mx/front/normateca/decretodecreacion2016.pdf" TargetMode="External"/><Relationship Id="rId9" Type="http://schemas.openxmlformats.org/officeDocument/2006/relationships/hyperlink" Target="https://www.itsoeh.edu.mx/front/normateca/decretodecreacion2016.pdf" TargetMode="External"/><Relationship Id="rId14" Type="http://schemas.openxmlformats.org/officeDocument/2006/relationships/hyperlink" Target="https://www.itsoeh.edu.mx/front/normateca/decretodecreacion2016.pdf" TargetMode="External"/><Relationship Id="rId22" Type="http://schemas.openxmlformats.org/officeDocument/2006/relationships/hyperlink" Target="https://transparenciadocs.hidalgo.gob.mx/ENTIDADES/ITSOccidente/dir1/2024/3er_trimestre/CONTRATOS/9.pdf" TargetMode="External"/><Relationship Id="rId27" Type="http://schemas.openxmlformats.org/officeDocument/2006/relationships/hyperlink" Target="https://transparenciadocs.hidalgo.gob.mx/ENTIDADES/ITSOccidente/dir1/2024/3er_trimestre/CONTRATOS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1"/>
  <sheetViews>
    <sheetView tabSelected="1" topLeftCell="A2" zoomScale="93" zoomScaleNormal="93" workbookViewId="0">
      <selection activeCell="A7" sqref="A7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40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36.42578125" customWidth="1"/>
    <col min="11" max="11" width="114.71093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90.140625" customWidth="1"/>
    <col min="21" max="21" width="73.140625" bestFit="1" customWidth="1"/>
    <col min="22" max="22" width="20" bestFit="1" customWidth="1"/>
    <col min="23" max="23" width="29.7109375" customWidth="1"/>
  </cols>
  <sheetData>
    <row r="1" spans="1:23" hidden="1" x14ac:dyDescent="0.25">
      <c r="A1" t="s">
        <v>0</v>
      </c>
    </row>
    <row r="2" spans="1:23" x14ac:dyDescent="0.25">
      <c r="A2" s="18" t="s">
        <v>1</v>
      </c>
      <c r="B2" s="19"/>
      <c r="C2" s="19"/>
      <c r="D2" s="18" t="s">
        <v>2</v>
      </c>
      <c r="E2" s="19"/>
      <c r="F2" s="19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x14ac:dyDescent="0.25">
      <c r="A3" s="24" t="s">
        <v>4</v>
      </c>
      <c r="B3" s="19"/>
      <c r="C3" s="19"/>
      <c r="D3" s="24" t="s">
        <v>5</v>
      </c>
      <c r="E3" s="19"/>
      <c r="F3" s="19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8" t="s">
        <v>38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2024</v>
      </c>
      <c r="B8" s="14">
        <v>45474</v>
      </c>
      <c r="C8" s="14">
        <v>45565</v>
      </c>
      <c r="D8" s="15" t="s">
        <v>62</v>
      </c>
      <c r="E8" s="15">
        <v>339003</v>
      </c>
      <c r="F8" s="4" t="s">
        <v>66</v>
      </c>
      <c r="G8" s="5" t="s">
        <v>67</v>
      </c>
      <c r="H8" s="6" t="s">
        <v>68</v>
      </c>
      <c r="I8" s="2" t="s">
        <v>65</v>
      </c>
      <c r="J8" s="2" t="s">
        <v>97</v>
      </c>
      <c r="K8" s="17" t="s">
        <v>141</v>
      </c>
      <c r="L8" s="13">
        <v>45509</v>
      </c>
      <c r="M8" s="13">
        <v>45639</v>
      </c>
      <c r="N8" s="7" t="s">
        <v>89</v>
      </c>
      <c r="O8" s="16">
        <v>14171.63</v>
      </c>
      <c r="P8" s="16">
        <v>12350.01</v>
      </c>
      <c r="Q8" s="16">
        <f>+O8</f>
        <v>14171.63</v>
      </c>
      <c r="R8" s="16">
        <f>+P8</f>
        <v>12350.01</v>
      </c>
      <c r="S8" s="8" t="s">
        <v>91</v>
      </c>
      <c r="T8" s="17" t="s">
        <v>128</v>
      </c>
      <c r="U8" s="2" t="s">
        <v>92</v>
      </c>
      <c r="V8" s="3">
        <v>45575</v>
      </c>
      <c r="W8" s="9"/>
    </row>
    <row r="9" spans="1:23" x14ac:dyDescent="0.25">
      <c r="A9" s="2">
        <v>2024</v>
      </c>
      <c r="B9" s="3">
        <v>45474</v>
      </c>
      <c r="C9" s="3">
        <v>45565</v>
      </c>
      <c r="D9" s="2" t="s">
        <v>62</v>
      </c>
      <c r="E9" s="2">
        <v>339003</v>
      </c>
      <c r="F9" s="4" t="s">
        <v>69</v>
      </c>
      <c r="G9" s="5" t="s">
        <v>70</v>
      </c>
      <c r="H9" s="6" t="s">
        <v>71</v>
      </c>
      <c r="I9" s="2" t="s">
        <v>65</v>
      </c>
      <c r="J9" s="2" t="s">
        <v>98</v>
      </c>
      <c r="K9" s="17" t="s">
        <v>129</v>
      </c>
      <c r="L9" s="13">
        <v>45509</v>
      </c>
      <c r="M9" s="13">
        <v>45639</v>
      </c>
      <c r="N9" s="7" t="s">
        <v>89</v>
      </c>
      <c r="O9" s="16">
        <v>13735.57</v>
      </c>
      <c r="P9" s="16">
        <v>11970</v>
      </c>
      <c r="Q9" s="16">
        <f t="shared" ref="Q9:Q21" si="0">+O9</f>
        <v>13735.57</v>
      </c>
      <c r="R9" s="16">
        <f t="shared" ref="R9:R21" si="1">+P9</f>
        <v>11970</v>
      </c>
      <c r="S9" s="8" t="s">
        <v>91</v>
      </c>
      <c r="T9" s="17" t="s">
        <v>128</v>
      </c>
      <c r="U9" s="2" t="s">
        <v>92</v>
      </c>
      <c r="V9" s="3">
        <v>45575</v>
      </c>
      <c r="W9" s="9"/>
    </row>
    <row r="10" spans="1:23" x14ac:dyDescent="0.25">
      <c r="A10" s="2">
        <v>2024</v>
      </c>
      <c r="B10" s="3">
        <v>45474</v>
      </c>
      <c r="C10" s="3">
        <v>45565</v>
      </c>
      <c r="D10" s="2" t="s">
        <v>62</v>
      </c>
      <c r="E10" s="2">
        <v>339003</v>
      </c>
      <c r="F10" s="4" t="s">
        <v>72</v>
      </c>
      <c r="G10" s="5" t="s">
        <v>73</v>
      </c>
      <c r="H10" s="6" t="s">
        <v>74</v>
      </c>
      <c r="I10" s="2" t="s">
        <v>65</v>
      </c>
      <c r="J10" s="2" t="s">
        <v>99</v>
      </c>
      <c r="K10" s="17" t="s">
        <v>130</v>
      </c>
      <c r="L10" s="13">
        <v>45509</v>
      </c>
      <c r="M10" s="13">
        <v>45639</v>
      </c>
      <c r="N10" s="7" t="s">
        <v>89</v>
      </c>
      <c r="O10" s="16">
        <v>14280.63</v>
      </c>
      <c r="P10" s="16">
        <v>12445</v>
      </c>
      <c r="Q10" s="16">
        <f t="shared" si="0"/>
        <v>14280.63</v>
      </c>
      <c r="R10" s="16">
        <f t="shared" si="1"/>
        <v>12445</v>
      </c>
      <c r="S10" s="8" t="s">
        <v>91</v>
      </c>
      <c r="T10" s="17" t="s">
        <v>128</v>
      </c>
      <c r="U10" s="2" t="s">
        <v>92</v>
      </c>
      <c r="V10" s="3">
        <v>45575</v>
      </c>
      <c r="W10" s="9"/>
    </row>
    <row r="11" spans="1:23" x14ac:dyDescent="0.25">
      <c r="A11" s="2">
        <v>2024</v>
      </c>
      <c r="B11" s="3">
        <v>45474</v>
      </c>
      <c r="C11" s="3">
        <v>45565</v>
      </c>
      <c r="D11" s="2" t="s">
        <v>62</v>
      </c>
      <c r="E11" s="2">
        <v>339003</v>
      </c>
      <c r="F11" s="4" t="s">
        <v>75</v>
      </c>
      <c r="G11" s="5" t="s">
        <v>76</v>
      </c>
      <c r="H11" s="6" t="s">
        <v>77</v>
      </c>
      <c r="I11" s="2" t="s">
        <v>64</v>
      </c>
      <c r="J11" s="2" t="s">
        <v>100</v>
      </c>
      <c r="K11" s="17" t="s">
        <v>131</v>
      </c>
      <c r="L11" s="13">
        <v>45509</v>
      </c>
      <c r="M11" s="13">
        <v>45639</v>
      </c>
      <c r="N11" s="7" t="s">
        <v>90</v>
      </c>
      <c r="O11" s="16">
        <v>11983.3</v>
      </c>
      <c r="P11" s="16">
        <v>10442.969999999999</v>
      </c>
      <c r="Q11" s="16">
        <f t="shared" si="0"/>
        <v>11983.3</v>
      </c>
      <c r="R11" s="16">
        <f t="shared" si="1"/>
        <v>10442.969999999999</v>
      </c>
      <c r="S11" s="8" t="s">
        <v>91</v>
      </c>
      <c r="T11" s="17" t="s">
        <v>128</v>
      </c>
      <c r="U11" s="2" t="s">
        <v>92</v>
      </c>
      <c r="V11" s="3">
        <v>45575</v>
      </c>
      <c r="W11" s="9"/>
    </row>
    <row r="12" spans="1:23" x14ac:dyDescent="0.25">
      <c r="A12" s="2">
        <v>2024</v>
      </c>
      <c r="B12" s="3">
        <v>45474</v>
      </c>
      <c r="C12" s="3">
        <v>45565</v>
      </c>
      <c r="D12" s="2" t="s">
        <v>62</v>
      </c>
      <c r="E12" s="2">
        <v>339003</v>
      </c>
      <c r="F12" s="4" t="s">
        <v>78</v>
      </c>
      <c r="G12" s="5" t="s">
        <v>79</v>
      </c>
      <c r="H12" s="6" t="s">
        <v>80</v>
      </c>
      <c r="I12" s="2" t="s">
        <v>65</v>
      </c>
      <c r="J12" s="2" t="s">
        <v>101</v>
      </c>
      <c r="K12" s="17" t="s">
        <v>132</v>
      </c>
      <c r="L12" s="13">
        <v>45509</v>
      </c>
      <c r="M12" s="13">
        <v>45639</v>
      </c>
      <c r="N12" s="7" t="s">
        <v>89</v>
      </c>
      <c r="O12" s="16">
        <v>10901.25</v>
      </c>
      <c r="P12" s="16">
        <v>9500</v>
      </c>
      <c r="Q12" s="16">
        <f t="shared" si="0"/>
        <v>10901.25</v>
      </c>
      <c r="R12" s="16">
        <f t="shared" si="1"/>
        <v>9500</v>
      </c>
      <c r="S12" s="8" t="s">
        <v>91</v>
      </c>
      <c r="T12" s="17" t="s">
        <v>128</v>
      </c>
      <c r="U12" s="2" t="s">
        <v>92</v>
      </c>
      <c r="V12" s="3">
        <v>45575</v>
      </c>
      <c r="W12" s="9"/>
    </row>
    <row r="13" spans="1:23" x14ac:dyDescent="0.25">
      <c r="A13" s="2">
        <v>2024</v>
      </c>
      <c r="B13" s="3">
        <v>45474</v>
      </c>
      <c r="C13" s="3">
        <v>45565</v>
      </c>
      <c r="D13" s="2" t="s">
        <v>62</v>
      </c>
      <c r="E13" s="2">
        <v>339003</v>
      </c>
      <c r="F13" s="4" t="s">
        <v>81</v>
      </c>
      <c r="G13" s="5" t="s">
        <v>82</v>
      </c>
      <c r="H13" s="6" t="s">
        <v>83</v>
      </c>
      <c r="I13" s="2" t="s">
        <v>65</v>
      </c>
      <c r="J13" s="2" t="s">
        <v>102</v>
      </c>
      <c r="K13" s="17" t="s">
        <v>133</v>
      </c>
      <c r="L13" s="13">
        <v>45509</v>
      </c>
      <c r="M13" s="13">
        <v>45639</v>
      </c>
      <c r="N13" s="7" t="s">
        <v>89</v>
      </c>
      <c r="O13" s="16">
        <v>14607.67</v>
      </c>
      <c r="P13" s="16">
        <v>12730</v>
      </c>
      <c r="Q13" s="16">
        <f t="shared" si="0"/>
        <v>14607.67</v>
      </c>
      <c r="R13" s="16">
        <f t="shared" si="1"/>
        <v>12730</v>
      </c>
      <c r="S13" s="8" t="s">
        <v>91</v>
      </c>
      <c r="T13" s="17" t="s">
        <v>128</v>
      </c>
      <c r="U13" s="2" t="s">
        <v>92</v>
      </c>
      <c r="V13" s="3">
        <v>45575</v>
      </c>
      <c r="W13" s="9"/>
    </row>
    <row r="14" spans="1:23" x14ac:dyDescent="0.25">
      <c r="A14" s="2">
        <v>2024</v>
      </c>
      <c r="B14" s="3">
        <v>45474</v>
      </c>
      <c r="C14" s="3">
        <v>45565</v>
      </c>
      <c r="D14" s="2" t="s">
        <v>62</v>
      </c>
      <c r="E14" s="2">
        <v>339003</v>
      </c>
      <c r="F14" s="4" t="s">
        <v>84</v>
      </c>
      <c r="G14" s="5" t="s">
        <v>85</v>
      </c>
      <c r="H14" s="6" t="s">
        <v>86</v>
      </c>
      <c r="I14" s="2" t="s">
        <v>64</v>
      </c>
      <c r="J14" s="2" t="s">
        <v>103</v>
      </c>
      <c r="K14" s="17" t="s">
        <v>134</v>
      </c>
      <c r="L14" s="13">
        <v>45509</v>
      </c>
      <c r="M14" s="13">
        <v>45639</v>
      </c>
      <c r="N14" s="7" t="s">
        <v>90</v>
      </c>
      <c r="O14" s="16">
        <v>15043.72</v>
      </c>
      <c r="P14" s="16">
        <v>13110</v>
      </c>
      <c r="Q14" s="16">
        <f t="shared" si="0"/>
        <v>15043.72</v>
      </c>
      <c r="R14" s="16">
        <f t="shared" si="1"/>
        <v>13110</v>
      </c>
      <c r="S14" s="8" t="s">
        <v>91</v>
      </c>
      <c r="T14" s="17" t="s">
        <v>128</v>
      </c>
      <c r="U14" s="2" t="s">
        <v>92</v>
      </c>
      <c r="V14" s="3">
        <v>45575</v>
      </c>
      <c r="W14" s="9"/>
    </row>
    <row r="15" spans="1:23" x14ac:dyDescent="0.25">
      <c r="A15" s="2">
        <v>2024</v>
      </c>
      <c r="B15" s="3">
        <v>45474</v>
      </c>
      <c r="C15" s="3">
        <v>45565</v>
      </c>
      <c r="D15" s="2" t="s">
        <v>62</v>
      </c>
      <c r="E15" s="2">
        <v>339003</v>
      </c>
      <c r="F15" s="4" t="s">
        <v>87</v>
      </c>
      <c r="G15" s="5" t="s">
        <v>79</v>
      </c>
      <c r="H15" s="6" t="s">
        <v>88</v>
      </c>
      <c r="I15" s="2" t="s">
        <v>65</v>
      </c>
      <c r="J15" s="2" t="s">
        <v>104</v>
      </c>
      <c r="K15" s="17" t="s">
        <v>135</v>
      </c>
      <c r="L15" s="13">
        <v>45509</v>
      </c>
      <c r="M15" s="13">
        <v>45639</v>
      </c>
      <c r="N15" s="7" t="s">
        <v>89</v>
      </c>
      <c r="O15" s="16">
        <v>18532.12</v>
      </c>
      <c r="P15" s="16">
        <v>16149.99</v>
      </c>
      <c r="Q15" s="16">
        <f t="shared" si="0"/>
        <v>18532.12</v>
      </c>
      <c r="R15" s="16">
        <f t="shared" si="1"/>
        <v>16149.99</v>
      </c>
      <c r="S15" s="8" t="s">
        <v>91</v>
      </c>
      <c r="T15" s="17" t="s">
        <v>128</v>
      </c>
      <c r="U15" s="2" t="s">
        <v>92</v>
      </c>
      <c r="V15" s="3">
        <v>45575</v>
      </c>
      <c r="W15" s="9"/>
    </row>
    <row r="16" spans="1:23" x14ac:dyDescent="0.25">
      <c r="A16" s="2">
        <v>2024</v>
      </c>
      <c r="B16" s="3">
        <v>45474</v>
      </c>
      <c r="C16" s="3">
        <v>45565</v>
      </c>
      <c r="D16" s="2" t="s">
        <v>62</v>
      </c>
      <c r="E16" s="2">
        <v>339003</v>
      </c>
      <c r="F16" s="11" t="s">
        <v>111</v>
      </c>
      <c r="G16" s="12" t="s">
        <v>112</v>
      </c>
      <c r="H16" s="12" t="s">
        <v>113</v>
      </c>
      <c r="I16" s="7" t="s">
        <v>64</v>
      </c>
      <c r="J16" s="2" t="s">
        <v>105</v>
      </c>
      <c r="K16" s="17" t="s">
        <v>136</v>
      </c>
      <c r="L16" s="13">
        <v>45509</v>
      </c>
      <c r="M16" s="13">
        <v>45639</v>
      </c>
      <c r="N16" s="7" t="s">
        <v>90</v>
      </c>
      <c r="O16" s="16">
        <v>14389.64</v>
      </c>
      <c r="P16" s="16">
        <v>12539.99</v>
      </c>
      <c r="Q16" s="16">
        <f t="shared" si="0"/>
        <v>14389.64</v>
      </c>
      <c r="R16" s="16">
        <f t="shared" si="1"/>
        <v>12539.99</v>
      </c>
      <c r="S16" s="8" t="s">
        <v>91</v>
      </c>
      <c r="T16" s="17" t="s">
        <v>128</v>
      </c>
      <c r="U16" s="2" t="s">
        <v>92</v>
      </c>
      <c r="V16" s="3">
        <v>45575</v>
      </c>
      <c r="W16" s="9"/>
    </row>
    <row r="17" spans="1:23" x14ac:dyDescent="0.25">
      <c r="A17" s="2">
        <v>2024</v>
      </c>
      <c r="B17" s="3">
        <v>45474</v>
      </c>
      <c r="C17" s="3">
        <v>45565</v>
      </c>
      <c r="D17" s="2" t="s">
        <v>62</v>
      </c>
      <c r="E17" s="2">
        <v>339003</v>
      </c>
      <c r="F17" s="11" t="s">
        <v>114</v>
      </c>
      <c r="G17" s="12" t="s">
        <v>115</v>
      </c>
      <c r="H17" s="12" t="s">
        <v>116</v>
      </c>
      <c r="I17" s="7" t="s">
        <v>64</v>
      </c>
      <c r="J17" s="2" t="s">
        <v>106</v>
      </c>
      <c r="K17" s="17" t="s">
        <v>137</v>
      </c>
      <c r="L17" s="13">
        <v>45509</v>
      </c>
      <c r="M17" s="13">
        <v>45639</v>
      </c>
      <c r="N17" s="7" t="s">
        <v>90</v>
      </c>
      <c r="O17" s="16">
        <v>17769.03</v>
      </c>
      <c r="P17" s="16">
        <v>15484.99</v>
      </c>
      <c r="Q17" s="16">
        <f t="shared" si="0"/>
        <v>17769.03</v>
      </c>
      <c r="R17" s="16">
        <f t="shared" si="1"/>
        <v>15484.99</v>
      </c>
      <c r="S17" s="8" t="s">
        <v>91</v>
      </c>
      <c r="T17" s="17" t="s">
        <v>128</v>
      </c>
      <c r="U17" s="2" t="s">
        <v>92</v>
      </c>
      <c r="V17" s="3">
        <v>45575</v>
      </c>
      <c r="W17" s="9"/>
    </row>
    <row r="18" spans="1:23" x14ac:dyDescent="0.25">
      <c r="A18" s="2">
        <v>2024</v>
      </c>
      <c r="B18" s="3">
        <v>45474</v>
      </c>
      <c r="C18" s="3">
        <v>45565</v>
      </c>
      <c r="D18" s="2" t="s">
        <v>62</v>
      </c>
      <c r="E18" s="2">
        <v>339003</v>
      </c>
      <c r="F18" s="11" t="s">
        <v>125</v>
      </c>
      <c r="G18" s="12" t="s">
        <v>126</v>
      </c>
      <c r="H18" s="12" t="s">
        <v>127</v>
      </c>
      <c r="I18" s="7" t="s">
        <v>65</v>
      </c>
      <c r="J18" s="2" t="s">
        <v>110</v>
      </c>
      <c r="K18" s="17" t="s">
        <v>138</v>
      </c>
      <c r="L18" s="13">
        <v>45509</v>
      </c>
      <c r="M18" s="13">
        <v>45639</v>
      </c>
      <c r="N18" s="7" t="s">
        <v>89</v>
      </c>
      <c r="O18" s="16">
        <v>11337.3</v>
      </c>
      <c r="P18" s="16">
        <v>9880</v>
      </c>
      <c r="Q18" s="16">
        <f t="shared" si="0"/>
        <v>11337.3</v>
      </c>
      <c r="R18" s="16">
        <f t="shared" si="1"/>
        <v>9880</v>
      </c>
      <c r="S18" s="8" t="s">
        <v>91</v>
      </c>
      <c r="T18" s="17" t="s">
        <v>128</v>
      </c>
      <c r="U18" s="2" t="s">
        <v>92</v>
      </c>
      <c r="V18" s="3">
        <v>45575</v>
      </c>
      <c r="W18" s="9"/>
    </row>
    <row r="19" spans="1:23" x14ac:dyDescent="0.25">
      <c r="A19" s="2">
        <v>2024</v>
      </c>
      <c r="B19" s="3">
        <v>45474</v>
      </c>
      <c r="C19" s="3">
        <v>45565</v>
      </c>
      <c r="D19" s="2" t="s">
        <v>62</v>
      </c>
      <c r="E19" s="2">
        <v>339003</v>
      </c>
      <c r="F19" s="11" t="s">
        <v>122</v>
      </c>
      <c r="G19" s="12" t="s">
        <v>123</v>
      </c>
      <c r="H19" s="12" t="s">
        <v>124</v>
      </c>
      <c r="I19" s="7" t="s">
        <v>64</v>
      </c>
      <c r="J19" s="2" t="s">
        <v>109</v>
      </c>
      <c r="K19" s="17" t="s">
        <v>139</v>
      </c>
      <c r="L19" s="13">
        <v>45509</v>
      </c>
      <c r="M19" s="13">
        <v>45639</v>
      </c>
      <c r="N19" s="7" t="s">
        <v>90</v>
      </c>
      <c r="O19" s="16">
        <v>18641.13</v>
      </c>
      <c r="P19" s="16">
        <v>16244.99</v>
      </c>
      <c r="Q19" s="16">
        <f t="shared" si="0"/>
        <v>18641.13</v>
      </c>
      <c r="R19" s="16">
        <f t="shared" si="1"/>
        <v>16244.99</v>
      </c>
      <c r="S19" s="8" t="s">
        <v>91</v>
      </c>
      <c r="T19" s="17" t="s">
        <v>128</v>
      </c>
      <c r="U19" s="2" t="s">
        <v>92</v>
      </c>
      <c r="V19" s="3">
        <v>45575</v>
      </c>
      <c r="W19" s="9"/>
    </row>
    <row r="20" spans="1:23" x14ac:dyDescent="0.25">
      <c r="A20" s="2">
        <v>2024</v>
      </c>
      <c r="B20" s="3">
        <v>45474</v>
      </c>
      <c r="C20" s="3">
        <v>45565</v>
      </c>
      <c r="D20" s="2" t="s">
        <v>62</v>
      </c>
      <c r="E20" s="2">
        <v>339003</v>
      </c>
      <c r="F20" s="11" t="s">
        <v>119</v>
      </c>
      <c r="G20" s="12" t="s">
        <v>120</v>
      </c>
      <c r="H20" s="12" t="s">
        <v>121</v>
      </c>
      <c r="I20" s="7" t="s">
        <v>65</v>
      </c>
      <c r="J20" s="2" t="s">
        <v>108</v>
      </c>
      <c r="K20" s="17" t="s">
        <v>140</v>
      </c>
      <c r="L20" s="13">
        <v>45509</v>
      </c>
      <c r="M20" s="13">
        <v>45639</v>
      </c>
      <c r="N20" s="7" t="s">
        <v>89</v>
      </c>
      <c r="O20" s="16">
        <v>15152.74</v>
      </c>
      <c r="P20" s="16">
        <v>13205</v>
      </c>
      <c r="Q20" s="16">
        <f t="shared" si="0"/>
        <v>15152.74</v>
      </c>
      <c r="R20" s="16">
        <f t="shared" si="1"/>
        <v>13205</v>
      </c>
      <c r="S20" s="8" t="s">
        <v>91</v>
      </c>
      <c r="T20" s="17" t="s">
        <v>128</v>
      </c>
      <c r="U20" s="2" t="s">
        <v>92</v>
      </c>
      <c r="V20" s="3">
        <v>45575</v>
      </c>
      <c r="W20" s="9"/>
    </row>
    <row r="21" spans="1:23" ht="45" x14ac:dyDescent="0.25">
      <c r="A21" s="2">
        <v>2024</v>
      </c>
      <c r="B21" s="3">
        <v>45474</v>
      </c>
      <c r="C21" s="3">
        <v>45565</v>
      </c>
      <c r="D21" s="2" t="s">
        <v>62</v>
      </c>
      <c r="E21" s="2">
        <v>339003</v>
      </c>
      <c r="F21" s="11" t="s">
        <v>117</v>
      </c>
      <c r="G21" s="12" t="s">
        <v>79</v>
      </c>
      <c r="H21" s="12" t="s">
        <v>118</v>
      </c>
      <c r="I21" s="7" t="s">
        <v>65</v>
      </c>
      <c r="J21" s="2" t="s">
        <v>107</v>
      </c>
      <c r="K21" s="17" t="s">
        <v>142</v>
      </c>
      <c r="L21" s="13">
        <v>45509</v>
      </c>
      <c r="M21" s="13">
        <v>45639</v>
      </c>
      <c r="N21" s="7" t="s">
        <v>89</v>
      </c>
      <c r="O21" s="16">
        <v>18532.12</v>
      </c>
      <c r="P21" s="16">
        <v>16149.99</v>
      </c>
      <c r="Q21" s="16">
        <f t="shared" si="0"/>
        <v>18532.12</v>
      </c>
      <c r="R21" s="16">
        <f t="shared" si="1"/>
        <v>16149.99</v>
      </c>
      <c r="S21" s="8" t="s">
        <v>91</v>
      </c>
      <c r="T21" s="17" t="s">
        <v>128</v>
      </c>
      <c r="U21" s="2" t="s">
        <v>92</v>
      </c>
      <c r="V21" s="3">
        <v>45575</v>
      </c>
      <c r="W21" s="9" t="s">
        <v>143</v>
      </c>
    </row>
  </sheetData>
  <mergeCells count="7">
    <mergeCell ref="A6:W6"/>
    <mergeCell ref="G3:W3"/>
    <mergeCell ref="G2:W2"/>
    <mergeCell ref="A2:C2"/>
    <mergeCell ref="D2:F2"/>
    <mergeCell ref="A3:C3"/>
    <mergeCell ref="D3:F3"/>
  </mergeCells>
  <phoneticPr fontId="4" type="noConversion"/>
  <dataValidations count="2">
    <dataValidation type="list" allowBlank="1" showErrorMessage="1" sqref="D8:D118" xr:uid="{00000000-0002-0000-0000-000000000000}">
      <formula1>Hidden_13</formula1>
    </dataValidation>
    <dataValidation type="list" allowBlank="1" showErrorMessage="1" sqref="I8:I118" xr:uid="{00000000-0002-0000-0000-000001000000}">
      <formula1>Hidden_28</formula1>
    </dataValidation>
  </dataValidations>
  <hyperlinks>
    <hyperlink ref="T8" r:id="rId1" xr:uid="{00000000-0004-0000-0000-000000000000}"/>
    <hyperlink ref="T9" r:id="rId2" xr:uid="{00000000-0004-0000-0000-000001000000}"/>
    <hyperlink ref="T10" r:id="rId3" xr:uid="{00000000-0004-0000-0000-000002000000}"/>
    <hyperlink ref="T11" r:id="rId4" xr:uid="{00000000-0004-0000-0000-000003000000}"/>
    <hyperlink ref="T12" r:id="rId5" xr:uid="{00000000-0004-0000-0000-000004000000}"/>
    <hyperlink ref="T15" r:id="rId6" xr:uid="{00000000-0004-0000-0000-000005000000}"/>
    <hyperlink ref="T18" r:id="rId7" xr:uid="{00000000-0004-0000-0000-000006000000}"/>
    <hyperlink ref="T19" r:id="rId8" xr:uid="{00000000-0004-0000-0000-000007000000}"/>
    <hyperlink ref="T13" r:id="rId9" xr:uid="{00000000-0004-0000-0000-000008000000}"/>
    <hyperlink ref="T16" r:id="rId10" xr:uid="{00000000-0004-0000-0000-000009000000}"/>
    <hyperlink ref="T17" r:id="rId11" xr:uid="{00000000-0004-0000-0000-00000A000000}"/>
    <hyperlink ref="T14" r:id="rId12" xr:uid="{00000000-0004-0000-0000-00000B000000}"/>
    <hyperlink ref="T20" r:id="rId13" xr:uid="{00000000-0004-0000-0000-00000C000000}"/>
    <hyperlink ref="T21" r:id="rId14" xr:uid="{00000000-0004-0000-0000-00000D000000}"/>
    <hyperlink ref="K9" r:id="rId15" xr:uid="{00000000-0004-0000-0000-00000E000000}"/>
    <hyperlink ref="K10" r:id="rId16" xr:uid="{00000000-0004-0000-0000-00000F000000}"/>
    <hyperlink ref="K11" r:id="rId17" xr:uid="{00000000-0004-0000-0000-000010000000}"/>
    <hyperlink ref="K12" r:id="rId18" xr:uid="{00000000-0004-0000-0000-000011000000}"/>
    <hyperlink ref="K13" r:id="rId19" xr:uid="{00000000-0004-0000-0000-000012000000}"/>
    <hyperlink ref="K14" r:id="rId20" xr:uid="{00000000-0004-0000-0000-000013000000}"/>
    <hyperlink ref="K15" r:id="rId21" xr:uid="{00000000-0004-0000-0000-000014000000}"/>
    <hyperlink ref="K16" r:id="rId22" xr:uid="{00000000-0004-0000-0000-000015000000}"/>
    <hyperlink ref="K17" r:id="rId23" xr:uid="{00000000-0004-0000-0000-000016000000}"/>
    <hyperlink ref="K18" r:id="rId24" xr:uid="{00000000-0004-0000-0000-000017000000}"/>
    <hyperlink ref="K19" r:id="rId25" xr:uid="{00000000-0004-0000-0000-000018000000}"/>
    <hyperlink ref="K20" r:id="rId26" xr:uid="{00000000-0004-0000-0000-000019000000}"/>
    <hyperlink ref="K8" r:id="rId27" xr:uid="{00000000-0004-0000-0000-00001A000000}"/>
    <hyperlink ref="K21" r:id="rId28" xr:uid="{00000000-0004-0000-0000-00001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35"/>
  <sheetViews>
    <sheetView topLeftCell="A31" workbookViewId="0">
      <selection activeCell="D39" sqref="D39"/>
    </sheetView>
  </sheetViews>
  <sheetFormatPr baseColWidth="10" defaultRowHeight="15" x14ac:dyDescent="0.25"/>
  <sheetData>
    <row r="2" spans="1:22" x14ac:dyDescent="0.25">
      <c r="J2" t="s">
        <v>93</v>
      </c>
      <c r="K2" t="s">
        <v>94</v>
      </c>
      <c r="L2" t="s">
        <v>95</v>
      </c>
      <c r="M2" t="s">
        <v>96</v>
      </c>
      <c r="N2" t="s">
        <v>93</v>
      </c>
    </row>
    <row r="3" spans="1:22" x14ac:dyDescent="0.25">
      <c r="A3" s="10">
        <v>9689.99</v>
      </c>
      <c r="B3" s="10">
        <f>+A3*0.16</f>
        <v>1550.3984</v>
      </c>
      <c r="C3" s="10">
        <f>+A3*0.0125</f>
        <v>121.124875</v>
      </c>
      <c r="D3" s="10">
        <f>+A3+B3-C3</f>
        <v>11119.263525</v>
      </c>
      <c r="G3" s="10">
        <v>11119.27</v>
      </c>
      <c r="H3" s="10">
        <f>+D3-G3</f>
        <v>-6.475000000136788E-3</v>
      </c>
      <c r="J3" s="10">
        <v>11119.27</v>
      </c>
      <c r="K3" s="10">
        <f>J3/1.16</f>
        <v>9585.5775862068967</v>
      </c>
      <c r="L3" s="10">
        <f>K3*0.16</f>
        <v>1533.6924137931035</v>
      </c>
      <c r="M3" s="10">
        <f>K3*0.0125</f>
        <v>119.81971982758621</v>
      </c>
      <c r="N3" s="10">
        <f>K3+L3-M3</f>
        <v>10999.450280172414</v>
      </c>
      <c r="P3" s="10">
        <f>K3+L3+M3+V3+0.01</f>
        <v>11240.390880601592</v>
      </c>
      <c r="Q3" s="10">
        <f>P3/1.16</f>
        <v>9689.9921384496483</v>
      </c>
      <c r="R3" s="10">
        <f>+Q3*0.16</f>
        <v>1550.3987421519437</v>
      </c>
      <c r="S3" s="10">
        <f>+Q3*0.0125</f>
        <v>121.12490173062061</v>
      </c>
      <c r="T3" s="10">
        <f>+Q3+R3-S3</f>
        <v>11119.265978870972</v>
      </c>
      <c r="U3" s="10">
        <f>+J3-T3</f>
        <v>4.0211290288425516E-3</v>
      </c>
      <c r="V3" s="10">
        <v>1.291160774004311</v>
      </c>
    </row>
    <row r="4" spans="1:22" x14ac:dyDescent="0.25">
      <c r="A4" s="10">
        <v>12730.02</v>
      </c>
      <c r="B4" s="10">
        <f t="shared" ref="B4:B35" si="0">+A4*0.16</f>
        <v>2036.8032000000001</v>
      </c>
      <c r="C4" s="10">
        <f t="shared" ref="C4:C35" si="1">+A4*0.0125</f>
        <v>159.12525000000002</v>
      </c>
      <c r="D4" s="10">
        <f t="shared" ref="D4:D35" si="2">+A4+B4-C4</f>
        <v>14607.697950000002</v>
      </c>
      <c r="G4" s="10">
        <v>14607.7</v>
      </c>
      <c r="J4" s="10">
        <v>14607.7</v>
      </c>
      <c r="K4" s="10">
        <f t="shared" ref="K4:K35" si="3">J4/1.16</f>
        <v>12592.844827586208</v>
      </c>
      <c r="L4" s="10">
        <f t="shared" ref="L4:L35" si="4">K4*0.16</f>
        <v>2014.8551724137933</v>
      </c>
      <c r="M4" s="10">
        <f t="shared" ref="M4:M35" si="5">K4*0.0125</f>
        <v>157.41056034482762</v>
      </c>
      <c r="N4" s="10">
        <f t="shared" ref="N4:N35" si="6">K4+L4-M4</f>
        <v>14450.289439655173</v>
      </c>
      <c r="P4" s="10">
        <f>K4+L4+M4+V4+0.02</f>
        <v>14766.826794831302</v>
      </c>
      <c r="Q4" s="10">
        <f t="shared" ref="Q4:Q35" si="7">P4/1.16</f>
        <v>12730.023098992502</v>
      </c>
      <c r="R4" s="10">
        <f t="shared" ref="R4:R35" si="8">+Q4*0.16</f>
        <v>2036.8036958388004</v>
      </c>
      <c r="S4" s="10">
        <f t="shared" ref="S4:S35" si="9">+Q4*0.0125</f>
        <v>159.12528873740629</v>
      </c>
      <c r="T4" s="10">
        <f t="shared" ref="T4:T35" si="10">+Q4+R4-S4</f>
        <v>14607.701506093896</v>
      </c>
      <c r="U4" s="10">
        <f t="shared" ref="U4:U35" si="11">+J4-T4</f>
        <v>-1.506093894931837E-3</v>
      </c>
      <c r="V4" s="10">
        <v>1.6962344864732586</v>
      </c>
    </row>
    <row r="5" spans="1:22" x14ac:dyDescent="0.25">
      <c r="A5" s="10">
        <v>9594.99</v>
      </c>
      <c r="B5" s="10">
        <f t="shared" si="0"/>
        <v>1535.1984</v>
      </c>
      <c r="C5" s="10">
        <f t="shared" si="1"/>
        <v>119.937375</v>
      </c>
      <c r="D5" s="10">
        <f t="shared" si="2"/>
        <v>11010.251025</v>
      </c>
      <c r="G5" s="10">
        <v>11010.26</v>
      </c>
      <c r="J5" s="10">
        <v>11010.26</v>
      </c>
      <c r="K5" s="10">
        <f t="shared" si="3"/>
        <v>9491.6034482758623</v>
      </c>
      <c r="L5" s="10">
        <f t="shared" si="4"/>
        <v>1518.6565517241379</v>
      </c>
      <c r="M5" s="10">
        <f t="shared" si="5"/>
        <v>118.64504310344829</v>
      </c>
      <c r="N5" s="10">
        <f t="shared" si="6"/>
        <v>10891.614956896552</v>
      </c>
      <c r="P5" s="10">
        <f>K5+L5+M5+V5+0.01</f>
        <v>11130.193545723097</v>
      </c>
      <c r="Q5" s="10">
        <f t="shared" si="7"/>
        <v>9594.9944359681886</v>
      </c>
      <c r="R5" s="10">
        <f t="shared" si="8"/>
        <v>1535.1991097549103</v>
      </c>
      <c r="S5" s="10">
        <f t="shared" si="9"/>
        <v>119.93743044960236</v>
      </c>
      <c r="T5" s="10">
        <f t="shared" si="10"/>
        <v>11010.256115273496</v>
      </c>
      <c r="U5" s="10">
        <f t="shared" si="11"/>
        <v>3.8847265041113133E-3</v>
      </c>
      <c r="V5" s="10">
        <v>1.2785026196488616</v>
      </c>
    </row>
    <row r="6" spans="1:22" x14ac:dyDescent="0.25">
      <c r="A6" s="10">
        <v>9594.99</v>
      </c>
      <c r="B6" s="10">
        <f t="shared" si="0"/>
        <v>1535.1984</v>
      </c>
      <c r="C6" s="10">
        <f t="shared" si="1"/>
        <v>119.937375</v>
      </c>
      <c r="D6" s="10">
        <f t="shared" si="2"/>
        <v>11010.251025</v>
      </c>
      <c r="G6" s="10">
        <v>11010.26</v>
      </c>
      <c r="J6" s="10">
        <v>11010.26</v>
      </c>
      <c r="K6" s="10">
        <f t="shared" si="3"/>
        <v>9491.6034482758623</v>
      </c>
      <c r="L6" s="10">
        <f t="shared" si="4"/>
        <v>1518.6565517241379</v>
      </c>
      <c r="M6" s="10">
        <f t="shared" si="5"/>
        <v>118.64504310344829</v>
      </c>
      <c r="N6" s="10">
        <f t="shared" si="6"/>
        <v>10891.614956896552</v>
      </c>
      <c r="P6" s="10">
        <f>K6+L6+M6+V6+0.01</f>
        <v>11130.193545723097</v>
      </c>
      <c r="Q6" s="10">
        <f t="shared" si="7"/>
        <v>9594.9944359681886</v>
      </c>
      <c r="R6" s="10">
        <f t="shared" si="8"/>
        <v>1535.1991097549103</v>
      </c>
      <c r="S6" s="10">
        <f t="shared" si="9"/>
        <v>119.93743044960236</v>
      </c>
      <c r="T6" s="10">
        <f t="shared" si="10"/>
        <v>11010.256115273496</v>
      </c>
      <c r="U6" s="10">
        <f t="shared" si="11"/>
        <v>3.8847265041113133E-3</v>
      </c>
      <c r="V6" s="10">
        <v>1.2785026196488616</v>
      </c>
    </row>
    <row r="7" spans="1:22" x14ac:dyDescent="0.25">
      <c r="A7" s="10">
        <v>7600</v>
      </c>
      <c r="B7" s="10">
        <f t="shared" si="0"/>
        <v>1216</v>
      </c>
      <c r="C7" s="10">
        <f t="shared" si="1"/>
        <v>95</v>
      </c>
      <c r="D7" s="10">
        <f t="shared" si="2"/>
        <v>8721</v>
      </c>
      <c r="G7" s="10">
        <v>8721</v>
      </c>
      <c r="J7" s="10">
        <v>8721</v>
      </c>
      <c r="K7" s="10">
        <f t="shared" si="3"/>
        <v>7518.1034482758623</v>
      </c>
      <c r="L7" s="10">
        <f t="shared" si="4"/>
        <v>1202.8965517241379</v>
      </c>
      <c r="M7" s="10">
        <f t="shared" si="5"/>
        <v>93.976293103448285</v>
      </c>
      <c r="N7" s="10">
        <f t="shared" si="6"/>
        <v>8627.0237068965525</v>
      </c>
      <c r="P7" s="10">
        <f>K7+L7+M7+V7+0.01</f>
        <v>8815.9989686756835</v>
      </c>
      <c r="Q7" s="10">
        <f t="shared" si="7"/>
        <v>7599.9991109273142</v>
      </c>
      <c r="R7" s="10">
        <f t="shared" si="8"/>
        <v>1215.9998577483702</v>
      </c>
      <c r="S7" s="10">
        <f t="shared" si="9"/>
        <v>94.999988886591439</v>
      </c>
      <c r="T7" s="10">
        <f t="shared" si="10"/>
        <v>8720.9989797890939</v>
      </c>
      <c r="U7" s="10">
        <f t="shared" si="11"/>
        <v>1.0202109060628572E-3</v>
      </c>
      <c r="V7" s="10">
        <v>1.0126755722358212</v>
      </c>
    </row>
    <row r="8" spans="1:22" x14ac:dyDescent="0.25">
      <c r="A8" s="10">
        <v>12350.01</v>
      </c>
      <c r="B8" s="10">
        <f t="shared" si="0"/>
        <v>1976.0016000000001</v>
      </c>
      <c r="C8" s="10">
        <f t="shared" si="1"/>
        <v>154.37512500000003</v>
      </c>
      <c r="D8" s="10">
        <f t="shared" si="2"/>
        <v>14171.636474999999</v>
      </c>
      <c r="G8" s="10">
        <v>14171.63</v>
      </c>
      <c r="J8" s="10">
        <v>14171.63</v>
      </c>
      <c r="K8" s="10">
        <f t="shared" si="3"/>
        <v>12216.922413793103</v>
      </c>
      <c r="L8" s="10">
        <f t="shared" si="4"/>
        <v>1954.7075862068966</v>
      </c>
      <c r="M8" s="10">
        <f t="shared" si="5"/>
        <v>152.7115301724138</v>
      </c>
      <c r="N8" s="10">
        <f t="shared" si="6"/>
        <v>14018.918469827586</v>
      </c>
      <c r="P8" s="10">
        <f>K8+L8+M8+V8+0.02</f>
        <v>14326.007128557892</v>
      </c>
      <c r="Q8" s="10">
        <f t="shared" si="7"/>
        <v>12350.006145308529</v>
      </c>
      <c r="R8" s="10">
        <f t="shared" si="8"/>
        <v>1976.0009832493647</v>
      </c>
      <c r="S8" s="10">
        <f t="shared" si="9"/>
        <v>154.37507681635662</v>
      </c>
      <c r="T8" s="10">
        <f t="shared" si="10"/>
        <v>14171.632051741537</v>
      </c>
      <c r="U8" s="10">
        <f t="shared" si="11"/>
        <v>-2.0517415377980797E-3</v>
      </c>
      <c r="V8" s="10">
        <v>1.6455983854793885</v>
      </c>
    </row>
    <row r="9" spans="1:22" x14ac:dyDescent="0.25">
      <c r="A9" s="10">
        <v>11970</v>
      </c>
      <c r="B9" s="10">
        <f t="shared" si="0"/>
        <v>1915.2</v>
      </c>
      <c r="C9" s="10">
        <f t="shared" si="1"/>
        <v>149.625</v>
      </c>
      <c r="D9" s="10">
        <f t="shared" si="2"/>
        <v>13735.575000000001</v>
      </c>
      <c r="G9" s="10">
        <v>13735.57</v>
      </c>
      <c r="J9" s="10">
        <v>13735.57</v>
      </c>
      <c r="K9" s="10">
        <f t="shared" si="3"/>
        <v>11841.008620689656</v>
      </c>
      <c r="L9" s="10">
        <f t="shared" si="4"/>
        <v>1894.561379310345</v>
      </c>
      <c r="M9" s="10">
        <f t="shared" si="5"/>
        <v>148.0126077586207</v>
      </c>
      <c r="N9" s="10">
        <f t="shared" si="6"/>
        <v>13587.557392241381</v>
      </c>
      <c r="P9" s="10">
        <f>K9+L9+M9+V9+0.02</f>
        <v>13885.197571204295</v>
      </c>
      <c r="Q9" s="10">
        <f t="shared" si="7"/>
        <v>11969.997906210599</v>
      </c>
      <c r="R9" s="10">
        <f t="shared" si="8"/>
        <v>1915.1996649936959</v>
      </c>
      <c r="S9" s="10">
        <f t="shared" si="9"/>
        <v>149.62497382763249</v>
      </c>
      <c r="T9" s="10">
        <f t="shared" si="10"/>
        <v>13735.572597376662</v>
      </c>
      <c r="U9" s="10">
        <f t="shared" si="11"/>
        <v>-2.5973766623792471E-3</v>
      </c>
      <c r="V9" s="10">
        <v>1.594963445671965</v>
      </c>
    </row>
    <row r="10" spans="1:22" x14ac:dyDescent="0.25">
      <c r="A10" s="10">
        <v>12445</v>
      </c>
      <c r="B10" s="10">
        <f t="shared" si="0"/>
        <v>1991.2</v>
      </c>
      <c r="C10" s="10">
        <f t="shared" si="1"/>
        <v>155.5625</v>
      </c>
      <c r="D10" s="10">
        <f t="shared" si="2"/>
        <v>14280.637500000001</v>
      </c>
      <c r="G10" s="10">
        <v>14280.63</v>
      </c>
      <c r="J10" s="10">
        <v>14280.63</v>
      </c>
      <c r="K10" s="10">
        <f t="shared" si="3"/>
        <v>12310.887931034484</v>
      </c>
      <c r="L10" s="10">
        <f t="shared" si="4"/>
        <v>1969.7420689655175</v>
      </c>
      <c r="M10" s="10">
        <f t="shared" si="5"/>
        <v>153.88609913793107</v>
      </c>
      <c r="N10" s="10">
        <f t="shared" si="6"/>
        <v>14126.743900862069</v>
      </c>
      <c r="P10" s="10">
        <f>K10+L10+M10+V10+0.02</f>
        <v>14436.19435451657</v>
      </c>
      <c r="Q10" s="10">
        <f t="shared" si="7"/>
        <v>12444.995133203942</v>
      </c>
      <c r="R10" s="10">
        <f t="shared" si="8"/>
        <v>1991.1992213126307</v>
      </c>
      <c r="S10" s="10">
        <f t="shared" si="9"/>
        <v>155.56243916504928</v>
      </c>
      <c r="T10" s="10">
        <f t="shared" si="10"/>
        <v>14280.631915351523</v>
      </c>
      <c r="U10" s="10">
        <f t="shared" si="11"/>
        <v>-1.9153515240759589E-3</v>
      </c>
      <c r="V10" s="10">
        <v>1.6582553786374774</v>
      </c>
    </row>
    <row r="11" spans="1:22" x14ac:dyDescent="0.25">
      <c r="A11" s="10">
        <v>10442.969999999999</v>
      </c>
      <c r="B11" s="10">
        <f t="shared" si="0"/>
        <v>1670.8751999999999</v>
      </c>
      <c r="C11" s="10">
        <f t="shared" si="1"/>
        <v>130.537125</v>
      </c>
      <c r="D11" s="10">
        <f t="shared" si="2"/>
        <v>11983.308074999999</v>
      </c>
      <c r="G11" s="10">
        <v>11983.3</v>
      </c>
      <c r="J11" s="10">
        <v>11983.3</v>
      </c>
      <c r="K11" s="10">
        <f t="shared" si="3"/>
        <v>10330.431034482759</v>
      </c>
      <c r="L11" s="10">
        <f t="shared" si="4"/>
        <v>1652.8689655172416</v>
      </c>
      <c r="M11" s="10">
        <f t="shared" si="5"/>
        <v>129.13038793103451</v>
      </c>
      <c r="N11" s="10">
        <f t="shared" si="6"/>
        <v>11854.169612068967</v>
      </c>
      <c r="P11" s="10">
        <f>K11+L11+M11+V11+0.02</f>
        <v>12113.841879180291</v>
      </c>
      <c r="Q11" s="10">
        <f t="shared" si="7"/>
        <v>10442.967137224388</v>
      </c>
      <c r="R11" s="10">
        <f t="shared" si="8"/>
        <v>1670.8747419559022</v>
      </c>
      <c r="S11" s="10">
        <f t="shared" si="9"/>
        <v>130.53708921530486</v>
      </c>
      <c r="T11" s="10">
        <f t="shared" si="10"/>
        <v>11983.304789964986</v>
      </c>
      <c r="U11" s="10">
        <f t="shared" si="11"/>
        <v>-4.7899649871396832E-3</v>
      </c>
      <c r="V11" s="10">
        <v>1.3914912492546136</v>
      </c>
    </row>
    <row r="12" spans="1:22" x14ac:dyDescent="0.25">
      <c r="A12" s="10">
        <v>9500</v>
      </c>
      <c r="B12" s="10">
        <f t="shared" si="0"/>
        <v>1520</v>
      </c>
      <c r="C12" s="10">
        <f t="shared" si="1"/>
        <v>118.75</v>
      </c>
      <c r="D12" s="10">
        <f t="shared" si="2"/>
        <v>10901.25</v>
      </c>
      <c r="G12" s="10">
        <v>10901.25</v>
      </c>
      <c r="J12" s="10">
        <v>10901.25</v>
      </c>
      <c r="K12" s="10">
        <f t="shared" si="3"/>
        <v>9397.6293103448279</v>
      </c>
      <c r="L12" s="10">
        <f t="shared" si="4"/>
        <v>1503.6206896551726</v>
      </c>
      <c r="M12" s="10">
        <f t="shared" si="5"/>
        <v>117.47036637931035</v>
      </c>
      <c r="N12" s="10">
        <f t="shared" si="6"/>
        <v>10783.77963362069</v>
      </c>
      <c r="P12" s="10">
        <f>K12+L12+M12+V12+0.01</f>
        <v>11019.996210844603</v>
      </c>
      <c r="Q12" s="10">
        <f t="shared" si="7"/>
        <v>9499.996733486727</v>
      </c>
      <c r="R12" s="10">
        <f t="shared" si="8"/>
        <v>1519.9994773578762</v>
      </c>
      <c r="S12" s="10">
        <f t="shared" si="9"/>
        <v>118.7499591685841</v>
      </c>
      <c r="T12" s="10">
        <f t="shared" si="10"/>
        <v>10901.246251676019</v>
      </c>
      <c r="U12" s="10">
        <f t="shared" si="11"/>
        <v>3.7483239811990643E-3</v>
      </c>
      <c r="V12" s="10">
        <v>1.2658444652934122</v>
      </c>
    </row>
    <row r="13" spans="1:22" x14ac:dyDescent="0.25">
      <c r="A13" s="10">
        <v>12730</v>
      </c>
      <c r="B13" s="10">
        <f t="shared" si="0"/>
        <v>2036.8</v>
      </c>
      <c r="C13" s="10">
        <f t="shared" si="1"/>
        <v>159.125</v>
      </c>
      <c r="D13" s="10">
        <f t="shared" si="2"/>
        <v>14607.674999999999</v>
      </c>
      <c r="G13" s="10">
        <v>14607.67</v>
      </c>
      <c r="J13" s="10">
        <v>14607.67</v>
      </c>
      <c r="K13" s="10">
        <f t="shared" si="3"/>
        <v>12592.818965517243</v>
      </c>
      <c r="L13" s="10">
        <f t="shared" si="4"/>
        <v>2014.8510344827589</v>
      </c>
      <c r="M13" s="10">
        <f t="shared" si="5"/>
        <v>157.41023706896556</v>
      </c>
      <c r="N13" s="10">
        <f t="shared" si="6"/>
        <v>14450.259762931037</v>
      </c>
      <c r="P13" s="10">
        <f>K13+L13+M13+V13+0.02</f>
        <v>14766.796468071865</v>
      </c>
      <c r="Q13" s="10">
        <f t="shared" si="7"/>
        <v>12729.996955234368</v>
      </c>
      <c r="R13" s="10">
        <f t="shared" si="8"/>
        <v>2036.7995128374989</v>
      </c>
      <c r="S13" s="10">
        <f t="shared" si="9"/>
        <v>159.12496194042961</v>
      </c>
      <c r="T13" s="10">
        <f t="shared" si="10"/>
        <v>14607.671506131437</v>
      </c>
      <c r="U13" s="10">
        <f t="shared" si="11"/>
        <v>-1.5061314370541368E-3</v>
      </c>
      <c r="V13" s="10">
        <v>1.696231002897548</v>
      </c>
    </row>
    <row r="14" spans="1:22" x14ac:dyDescent="0.25">
      <c r="A14" s="10">
        <v>13110</v>
      </c>
      <c r="B14" s="10">
        <f t="shared" si="0"/>
        <v>2097.6</v>
      </c>
      <c r="C14" s="10">
        <f t="shared" si="1"/>
        <v>163.875</v>
      </c>
      <c r="D14" s="10">
        <f t="shared" si="2"/>
        <v>15043.725</v>
      </c>
      <c r="G14" s="10">
        <v>15043.72</v>
      </c>
      <c r="J14" s="10">
        <v>15043.72</v>
      </c>
      <c r="K14" s="10">
        <f t="shared" si="3"/>
        <v>12968.724137931034</v>
      </c>
      <c r="L14" s="10">
        <f t="shared" si="4"/>
        <v>2074.9958620689654</v>
      </c>
      <c r="M14" s="10">
        <f t="shared" si="5"/>
        <v>162.10905172413794</v>
      </c>
      <c r="N14" s="10">
        <f t="shared" si="6"/>
        <v>14881.610948275862</v>
      </c>
      <c r="P14" s="10">
        <f>K14+L14+M14+V14+0.02</f>
        <v>15207.595916505647</v>
      </c>
      <c r="Q14" s="10">
        <f t="shared" si="7"/>
        <v>13109.996479746247</v>
      </c>
      <c r="R14" s="10">
        <f t="shared" si="8"/>
        <v>2097.5994367593994</v>
      </c>
      <c r="S14" s="10">
        <f t="shared" si="9"/>
        <v>163.87495599682811</v>
      </c>
      <c r="T14" s="10">
        <f t="shared" si="10"/>
        <v>15043.720960508819</v>
      </c>
      <c r="U14" s="10">
        <f t="shared" si="11"/>
        <v>-9.6050881984410807E-4</v>
      </c>
      <c r="V14" s="10">
        <v>1.74686478150943</v>
      </c>
    </row>
    <row r="15" spans="1:22" x14ac:dyDescent="0.25">
      <c r="A15" s="10">
        <v>16149.99</v>
      </c>
      <c r="B15" s="10">
        <f t="shared" si="0"/>
        <v>2583.9983999999999</v>
      </c>
      <c r="C15" s="10">
        <f t="shared" si="1"/>
        <v>201.874875</v>
      </c>
      <c r="D15" s="10">
        <f t="shared" si="2"/>
        <v>18532.113524999997</v>
      </c>
      <c r="G15" s="10">
        <v>18532.12</v>
      </c>
      <c r="J15" s="10">
        <v>18532.12</v>
      </c>
      <c r="K15" s="10">
        <f t="shared" si="3"/>
        <v>15975.96551724138</v>
      </c>
      <c r="L15" s="10">
        <f t="shared" si="4"/>
        <v>2556.1544827586208</v>
      </c>
      <c r="M15" s="10">
        <f t="shared" si="5"/>
        <v>199.69956896551727</v>
      </c>
      <c r="N15" s="10">
        <f t="shared" si="6"/>
        <v>18332.420431034487</v>
      </c>
      <c r="P15" s="10">
        <f>K15+L15+M15+V15+0.02</f>
        <v>18733.991503975918</v>
      </c>
      <c r="Q15" s="10">
        <f t="shared" si="7"/>
        <v>16149.992675841309</v>
      </c>
      <c r="R15" s="10">
        <f t="shared" si="8"/>
        <v>2583.9988281346095</v>
      </c>
      <c r="S15" s="10">
        <f t="shared" si="9"/>
        <v>201.87490844801638</v>
      </c>
      <c r="T15" s="10">
        <f t="shared" si="10"/>
        <v>18532.116595527903</v>
      </c>
      <c r="U15" s="10">
        <f t="shared" si="11"/>
        <v>3.4044720960082486E-3</v>
      </c>
      <c r="V15" s="10">
        <v>2.1519350103990291</v>
      </c>
    </row>
    <row r="16" spans="1:22" x14ac:dyDescent="0.25">
      <c r="A16" s="10">
        <v>12539.99</v>
      </c>
      <c r="B16" s="10">
        <f t="shared" si="0"/>
        <v>2006.3984</v>
      </c>
      <c r="C16" s="10">
        <f t="shared" si="1"/>
        <v>156.749875</v>
      </c>
      <c r="D16" s="10">
        <f t="shared" si="2"/>
        <v>14389.638525</v>
      </c>
      <c r="G16" s="10">
        <v>14389.64</v>
      </c>
      <c r="J16" s="10">
        <v>14389.64</v>
      </c>
      <c r="K16" s="10">
        <f t="shared" si="3"/>
        <v>12404.862068965518</v>
      </c>
      <c r="L16" s="10">
        <f t="shared" si="4"/>
        <v>1984.7779310344829</v>
      </c>
      <c r="M16" s="10">
        <f t="shared" si="5"/>
        <v>155.06077586206899</v>
      </c>
      <c r="N16" s="10">
        <f t="shared" si="6"/>
        <v>14234.579224137933</v>
      </c>
      <c r="P16" s="10">
        <f>K16+L16+M16+V16+0.02</f>
        <v>14546.391689395065</v>
      </c>
      <c r="Q16" s="10">
        <f t="shared" si="7"/>
        <v>12539.992835685402</v>
      </c>
      <c r="R16" s="10">
        <f t="shared" si="8"/>
        <v>2006.3988537096643</v>
      </c>
      <c r="S16" s="10">
        <f t="shared" si="9"/>
        <v>156.74991044606753</v>
      </c>
      <c r="T16" s="10">
        <f t="shared" si="10"/>
        <v>14389.641778948999</v>
      </c>
      <c r="U16" s="10">
        <f t="shared" si="11"/>
        <v>-1.7789489993447205E-3</v>
      </c>
      <c r="V16" s="10">
        <v>1.6709135329947458</v>
      </c>
    </row>
    <row r="17" spans="1:22" x14ac:dyDescent="0.25">
      <c r="A17" s="10">
        <v>13205</v>
      </c>
      <c r="B17" s="10">
        <f t="shared" si="0"/>
        <v>2112.8000000000002</v>
      </c>
      <c r="C17" s="10">
        <f t="shared" si="1"/>
        <v>165.0625</v>
      </c>
      <c r="D17" s="10">
        <f t="shared" si="2"/>
        <v>15152.737499999999</v>
      </c>
      <c r="G17" s="10">
        <v>15152.74</v>
      </c>
      <c r="J17" s="10">
        <v>15152.74</v>
      </c>
      <c r="K17" s="10">
        <f t="shared" si="3"/>
        <v>13062.706896551725</v>
      </c>
      <c r="L17" s="10">
        <f t="shared" si="4"/>
        <v>2090.0331034482761</v>
      </c>
      <c r="M17" s="10">
        <f t="shared" si="5"/>
        <v>163.28383620689658</v>
      </c>
      <c r="N17" s="10">
        <f t="shared" si="6"/>
        <v>14989.456163793106</v>
      </c>
      <c r="P17" s="10">
        <f>K17+L17+M17+V17+0.02</f>
        <v>15317.803360303951</v>
      </c>
      <c r="Q17" s="10">
        <f t="shared" si="7"/>
        <v>13205.002896813752</v>
      </c>
      <c r="R17" s="10">
        <f t="shared" si="8"/>
        <v>2112.8004634902004</v>
      </c>
      <c r="S17" s="10">
        <f t="shared" si="9"/>
        <v>165.06253621017191</v>
      </c>
      <c r="T17" s="10">
        <f t="shared" si="10"/>
        <v>15152.74082409378</v>
      </c>
      <c r="U17" s="10">
        <f t="shared" si="11"/>
        <v>-8.2409378046577331E-4</v>
      </c>
      <c r="V17" s="10">
        <v>1.7595240970531449</v>
      </c>
    </row>
    <row r="18" spans="1:22" x14ac:dyDescent="0.25">
      <c r="A18" s="10">
        <v>9880</v>
      </c>
      <c r="B18" s="10">
        <f t="shared" si="0"/>
        <v>1580.8</v>
      </c>
      <c r="C18" s="10">
        <f t="shared" si="1"/>
        <v>123.5</v>
      </c>
      <c r="D18" s="10">
        <f t="shared" si="2"/>
        <v>11337.3</v>
      </c>
      <c r="G18" s="10">
        <v>11337.3</v>
      </c>
      <c r="J18" s="10">
        <v>11337.3</v>
      </c>
      <c r="K18" s="10">
        <f t="shared" si="3"/>
        <v>9773.5344827586214</v>
      </c>
      <c r="L18" s="10">
        <f t="shared" si="4"/>
        <v>1563.7655172413795</v>
      </c>
      <c r="M18" s="10">
        <f t="shared" si="5"/>
        <v>122.16918103448278</v>
      </c>
      <c r="N18" s="10">
        <f t="shared" si="6"/>
        <v>11215.130818965519</v>
      </c>
      <c r="P18" s="10">
        <f>K18+L18+M18+V18+0.01</f>
        <v>11460.795659278387</v>
      </c>
      <c r="Q18" s="10">
        <f t="shared" si="7"/>
        <v>9879.9962579986095</v>
      </c>
      <c r="R18" s="10">
        <f t="shared" si="8"/>
        <v>1580.7994012797776</v>
      </c>
      <c r="S18" s="10">
        <f t="shared" si="9"/>
        <v>123.49995322498262</v>
      </c>
      <c r="T18" s="10">
        <f t="shared" si="10"/>
        <v>11337.295706053405</v>
      </c>
      <c r="U18" s="10">
        <f t="shared" si="11"/>
        <v>4.2939465947711142E-3</v>
      </c>
      <c r="V18" s="10">
        <v>1.3164782439034752</v>
      </c>
    </row>
    <row r="19" spans="1:22" x14ac:dyDescent="0.25">
      <c r="A19" s="10">
        <v>15484.99</v>
      </c>
      <c r="B19" s="10">
        <f t="shared" si="0"/>
        <v>2477.5983999999999</v>
      </c>
      <c r="C19" s="10">
        <f t="shared" si="1"/>
        <v>193.562375</v>
      </c>
      <c r="D19" s="10">
        <f t="shared" si="2"/>
        <v>17769.026024999999</v>
      </c>
      <c r="G19" s="10">
        <v>17769.03</v>
      </c>
      <c r="J19" s="10">
        <v>17769.03</v>
      </c>
      <c r="K19" s="10">
        <f t="shared" si="3"/>
        <v>15318.129310344828</v>
      </c>
      <c r="L19" s="10">
        <f t="shared" si="4"/>
        <v>2450.9006896551723</v>
      </c>
      <c r="M19" s="10">
        <f t="shared" si="5"/>
        <v>191.47661637931037</v>
      </c>
      <c r="N19" s="10">
        <f t="shared" si="6"/>
        <v>17577.553383620689</v>
      </c>
      <c r="P19" s="10">
        <f t="shared" ref="P19:P24" si="12">K19+L19+M19+V19+0.02</f>
        <v>17962.589941986844</v>
      </c>
      <c r="Q19" s="10">
        <f t="shared" si="7"/>
        <v>15484.991329299004</v>
      </c>
      <c r="R19" s="10">
        <f t="shared" si="8"/>
        <v>2477.5986126878406</v>
      </c>
      <c r="S19" s="10">
        <f t="shared" si="9"/>
        <v>193.56239161623756</v>
      </c>
      <c r="T19" s="10">
        <f t="shared" si="10"/>
        <v>17769.027550370607</v>
      </c>
      <c r="U19" s="10">
        <f t="shared" si="11"/>
        <v>2.4496293917763978E-3</v>
      </c>
      <c r="V19" s="10">
        <v>2.0633256075343525</v>
      </c>
    </row>
    <row r="20" spans="1:22" x14ac:dyDescent="0.25">
      <c r="A20" s="10">
        <v>16149.99</v>
      </c>
      <c r="B20" s="10">
        <f t="shared" si="0"/>
        <v>2583.9983999999999</v>
      </c>
      <c r="C20" s="10">
        <f t="shared" si="1"/>
        <v>201.874875</v>
      </c>
      <c r="D20" s="10">
        <f t="shared" si="2"/>
        <v>18532.113524999997</v>
      </c>
      <c r="G20" s="10">
        <v>18532.12</v>
      </c>
      <c r="J20" s="10">
        <v>18532.12</v>
      </c>
      <c r="K20" s="10">
        <f t="shared" si="3"/>
        <v>15975.96551724138</v>
      </c>
      <c r="L20" s="10">
        <f t="shared" si="4"/>
        <v>2556.1544827586208</v>
      </c>
      <c r="M20" s="10">
        <f t="shared" si="5"/>
        <v>199.69956896551727</v>
      </c>
      <c r="N20" s="10">
        <f t="shared" si="6"/>
        <v>18332.420431034487</v>
      </c>
      <c r="P20" s="10">
        <f t="shared" si="12"/>
        <v>18733.991503975918</v>
      </c>
      <c r="Q20" s="10">
        <f t="shared" si="7"/>
        <v>16149.992675841309</v>
      </c>
      <c r="R20" s="10">
        <f t="shared" si="8"/>
        <v>2583.9988281346095</v>
      </c>
      <c r="S20" s="10">
        <f t="shared" si="9"/>
        <v>201.87490844801638</v>
      </c>
      <c r="T20" s="10">
        <f t="shared" si="10"/>
        <v>18532.116595527903</v>
      </c>
      <c r="U20" s="10">
        <f t="shared" si="11"/>
        <v>3.4044720960082486E-3</v>
      </c>
      <c r="V20" s="10">
        <v>2.1519350103990291</v>
      </c>
    </row>
    <row r="21" spans="1:22" x14ac:dyDescent="0.25">
      <c r="A21" s="10">
        <v>16244.99</v>
      </c>
      <c r="B21" s="10">
        <f t="shared" si="0"/>
        <v>2599.1984000000002</v>
      </c>
      <c r="C21" s="10">
        <f t="shared" si="1"/>
        <v>203.062375</v>
      </c>
      <c r="D21" s="10">
        <f t="shared" si="2"/>
        <v>18641.126024999998</v>
      </c>
      <c r="G21" s="10">
        <v>18641.13</v>
      </c>
      <c r="J21" s="10">
        <v>18641.13</v>
      </c>
      <c r="K21" s="10">
        <f t="shared" si="3"/>
        <v>16069.939655172417</v>
      </c>
      <c r="L21" s="10">
        <f t="shared" si="4"/>
        <v>2571.1903448275866</v>
      </c>
      <c r="M21" s="10">
        <f t="shared" si="5"/>
        <v>200.87424568965523</v>
      </c>
      <c r="N21" s="10">
        <f t="shared" si="6"/>
        <v>18440.25575431035</v>
      </c>
      <c r="P21" s="10">
        <f t="shared" si="12"/>
        <v>18844.188838854418</v>
      </c>
      <c r="Q21" s="10">
        <f t="shared" si="7"/>
        <v>16244.990378322775</v>
      </c>
      <c r="R21" s="10">
        <f t="shared" si="8"/>
        <v>2599.1984605316438</v>
      </c>
      <c r="S21" s="10">
        <f t="shared" si="9"/>
        <v>203.06237972903469</v>
      </c>
      <c r="T21" s="10">
        <f t="shared" si="10"/>
        <v>18641.126459125382</v>
      </c>
      <c r="U21" s="10">
        <f t="shared" si="11"/>
        <v>3.5408746189204976E-3</v>
      </c>
      <c r="V21" s="10">
        <v>2.1645931647581165</v>
      </c>
    </row>
    <row r="22" spans="1:22" x14ac:dyDescent="0.25">
      <c r="A22" s="10">
        <v>14128.71</v>
      </c>
      <c r="B22" s="10">
        <f t="shared" si="0"/>
        <v>2260.5935999999997</v>
      </c>
      <c r="C22" s="10">
        <f t="shared" si="1"/>
        <v>176.60887500000001</v>
      </c>
      <c r="D22" s="10">
        <f t="shared" si="2"/>
        <v>16212.694724999999</v>
      </c>
      <c r="G22" s="10">
        <v>16212.7</v>
      </c>
      <c r="J22" s="10">
        <v>16212.7</v>
      </c>
      <c r="K22" s="10">
        <f t="shared" si="3"/>
        <v>13976.46551724138</v>
      </c>
      <c r="L22" s="10">
        <f t="shared" si="4"/>
        <v>2236.2344827586207</v>
      </c>
      <c r="M22" s="10">
        <f t="shared" si="5"/>
        <v>174.70581896551727</v>
      </c>
      <c r="N22" s="10">
        <f t="shared" si="6"/>
        <v>16037.994181034483</v>
      </c>
      <c r="P22" s="10">
        <f t="shared" si="12"/>
        <v>16389.308424773339</v>
      </c>
      <c r="Q22" s="10">
        <f t="shared" si="7"/>
        <v>14128.714159287361</v>
      </c>
      <c r="R22" s="10">
        <f t="shared" si="8"/>
        <v>2260.5942654859778</v>
      </c>
      <c r="S22" s="10">
        <f t="shared" si="9"/>
        <v>176.60892699109203</v>
      </c>
      <c r="T22" s="10">
        <f t="shared" si="10"/>
        <v>16212.699497782247</v>
      </c>
      <c r="U22" s="10">
        <f t="shared" si="11"/>
        <v>5.022177538194228E-4</v>
      </c>
      <c r="V22" s="10">
        <v>1.8826058078175265</v>
      </c>
    </row>
    <row r="23" spans="1:22" x14ac:dyDescent="0.25">
      <c r="A23" s="10">
        <v>11780</v>
      </c>
      <c r="B23" s="10">
        <f t="shared" si="0"/>
        <v>1884.8</v>
      </c>
      <c r="C23" s="10">
        <f t="shared" si="1"/>
        <v>147.25</v>
      </c>
      <c r="D23" s="10">
        <f t="shared" si="2"/>
        <v>13517.55</v>
      </c>
      <c r="G23" s="10">
        <v>13517.55</v>
      </c>
      <c r="J23" s="10">
        <v>13517.55</v>
      </c>
      <c r="K23" s="10">
        <f t="shared" si="3"/>
        <v>11653.060344827587</v>
      </c>
      <c r="L23" s="10">
        <f t="shared" si="4"/>
        <v>1864.4896551724139</v>
      </c>
      <c r="M23" s="10">
        <f t="shared" si="5"/>
        <v>145.66325431034485</v>
      </c>
      <c r="N23" s="10">
        <f t="shared" si="6"/>
        <v>13371.886745689657</v>
      </c>
      <c r="P23" s="10">
        <f t="shared" si="12"/>
        <v>13664.802901447307</v>
      </c>
      <c r="Q23" s="10">
        <f t="shared" si="7"/>
        <v>11780.00250124768</v>
      </c>
      <c r="R23" s="10">
        <f t="shared" si="8"/>
        <v>1884.8004001996287</v>
      </c>
      <c r="S23" s="10">
        <f t="shared" si="9"/>
        <v>147.25003126559599</v>
      </c>
      <c r="T23" s="10">
        <f t="shared" si="10"/>
        <v>13517.552870181713</v>
      </c>
      <c r="U23" s="10">
        <f t="shared" si="11"/>
        <v>-2.8701817136607133E-3</v>
      </c>
      <c r="V23" s="10">
        <v>1.5696471369610663</v>
      </c>
    </row>
    <row r="24" spans="1:22" x14ac:dyDescent="0.25">
      <c r="A24" s="10">
        <v>10640</v>
      </c>
      <c r="B24" s="10">
        <f t="shared" si="0"/>
        <v>1702.4</v>
      </c>
      <c r="C24" s="10">
        <f t="shared" si="1"/>
        <v>133</v>
      </c>
      <c r="D24" s="10">
        <f t="shared" si="2"/>
        <v>12209.4</v>
      </c>
      <c r="G24" s="10">
        <v>12209.4</v>
      </c>
      <c r="J24" s="10">
        <v>12209.4</v>
      </c>
      <c r="K24" s="10">
        <f t="shared" si="3"/>
        <v>10525.344827586207</v>
      </c>
      <c r="L24" s="10">
        <f t="shared" si="4"/>
        <v>1684.0551724137931</v>
      </c>
      <c r="M24" s="10">
        <f t="shared" si="5"/>
        <v>131.56681034482759</v>
      </c>
      <c r="N24" s="10">
        <f t="shared" si="6"/>
        <v>12077.833189655172</v>
      </c>
      <c r="P24" s="10">
        <f t="shared" si="12"/>
        <v>12342.404556145955</v>
      </c>
      <c r="Q24" s="10">
        <f t="shared" si="7"/>
        <v>10640.00392771203</v>
      </c>
      <c r="R24" s="10">
        <f t="shared" si="8"/>
        <v>1702.4006284339248</v>
      </c>
      <c r="S24" s="10">
        <f t="shared" si="9"/>
        <v>133.00004909640037</v>
      </c>
      <c r="T24" s="10">
        <f t="shared" si="10"/>
        <v>12209.404507049554</v>
      </c>
      <c r="U24" s="10">
        <f t="shared" si="11"/>
        <v>-4.5070495543768629E-3</v>
      </c>
      <c r="V24" s="10">
        <v>1.4177458011272392</v>
      </c>
    </row>
    <row r="25" spans="1:22" x14ac:dyDescent="0.25">
      <c r="A25" s="10">
        <v>2849.99</v>
      </c>
      <c r="B25" s="10">
        <f t="shared" si="0"/>
        <v>455.99839999999995</v>
      </c>
      <c r="C25" s="10">
        <f t="shared" si="1"/>
        <v>35.624874999999996</v>
      </c>
      <c r="D25" s="10">
        <f t="shared" si="2"/>
        <v>3270.3635249999998</v>
      </c>
      <c r="G25" s="10">
        <v>3270.37</v>
      </c>
      <c r="J25" s="10">
        <v>3270.37</v>
      </c>
      <c r="K25" s="10">
        <f t="shared" si="3"/>
        <v>2819.2844827586209</v>
      </c>
      <c r="L25" s="10">
        <f t="shared" si="4"/>
        <v>451.08551724137936</v>
      </c>
      <c r="M25" s="10">
        <f t="shared" si="5"/>
        <v>35.24105603448276</v>
      </c>
      <c r="N25" s="10">
        <f t="shared" si="6"/>
        <v>3235.1289439655175</v>
      </c>
      <c r="P25" s="10">
        <f t="shared" ref="P25:P35" si="13">K25+L25+M25+V25</f>
        <v>3305.9908087934746</v>
      </c>
      <c r="Q25" s="10">
        <f t="shared" si="7"/>
        <v>2849.9920765460988</v>
      </c>
      <c r="R25" s="10">
        <f t="shared" si="8"/>
        <v>455.99873224737581</v>
      </c>
      <c r="S25" s="10">
        <f t="shared" si="9"/>
        <v>35.624900956826238</v>
      </c>
      <c r="T25" s="10">
        <f t="shared" si="10"/>
        <v>3270.3659078366481</v>
      </c>
      <c r="U25" s="10">
        <f t="shared" si="11"/>
        <v>4.0921633517427836E-3</v>
      </c>
      <c r="V25" s="10">
        <v>0.37975275899134431</v>
      </c>
    </row>
    <row r="26" spans="1:22" x14ac:dyDescent="0.25">
      <c r="A26" s="10">
        <v>3610</v>
      </c>
      <c r="B26" s="10">
        <f t="shared" si="0"/>
        <v>577.6</v>
      </c>
      <c r="C26" s="10">
        <f t="shared" si="1"/>
        <v>45.125</v>
      </c>
      <c r="D26" s="10">
        <f t="shared" si="2"/>
        <v>4142.4750000000004</v>
      </c>
      <c r="G26" s="10">
        <v>4142.47</v>
      </c>
      <c r="J26" s="10">
        <v>4142.47</v>
      </c>
      <c r="K26" s="10">
        <f t="shared" si="3"/>
        <v>3571.0948275862074</v>
      </c>
      <c r="L26" s="10">
        <f t="shared" si="4"/>
        <v>571.37517241379317</v>
      </c>
      <c r="M26" s="10">
        <f t="shared" si="5"/>
        <v>44.638685344827593</v>
      </c>
      <c r="N26" s="10">
        <f t="shared" si="6"/>
        <v>4097.8313146551727</v>
      </c>
      <c r="P26" s="10">
        <f>K26+L26+M26+V26+0.01</f>
        <v>4187.599705661044</v>
      </c>
      <c r="Q26" s="10">
        <f t="shared" si="7"/>
        <v>3609.9997462595211</v>
      </c>
      <c r="R26" s="10">
        <f t="shared" si="8"/>
        <v>577.59995940152339</v>
      </c>
      <c r="S26" s="10">
        <f t="shared" si="9"/>
        <v>45.124996828244015</v>
      </c>
      <c r="T26" s="10">
        <f t="shared" si="10"/>
        <v>4142.4747088328013</v>
      </c>
      <c r="U26" s="10">
        <f t="shared" si="11"/>
        <v>-4.7088328010431724E-3</v>
      </c>
      <c r="V26" s="10">
        <v>0.48102031621601782</v>
      </c>
    </row>
    <row r="27" spans="1:22" x14ac:dyDescent="0.25">
      <c r="A27" s="10">
        <v>2849.99</v>
      </c>
      <c r="B27" s="10">
        <f t="shared" si="0"/>
        <v>455.99839999999995</v>
      </c>
      <c r="C27" s="10">
        <f t="shared" si="1"/>
        <v>35.624874999999996</v>
      </c>
      <c r="D27" s="10">
        <f t="shared" si="2"/>
        <v>3270.3635249999998</v>
      </c>
      <c r="G27" s="10">
        <v>3270.37</v>
      </c>
      <c r="J27" s="10">
        <v>3270.37</v>
      </c>
      <c r="K27" s="10">
        <f t="shared" si="3"/>
        <v>2819.2844827586209</v>
      </c>
      <c r="L27" s="10">
        <f t="shared" si="4"/>
        <v>451.08551724137936</v>
      </c>
      <c r="M27" s="10">
        <f t="shared" si="5"/>
        <v>35.24105603448276</v>
      </c>
      <c r="N27" s="10">
        <f t="shared" si="6"/>
        <v>3235.1289439655175</v>
      </c>
      <c r="P27" s="10">
        <f t="shared" si="13"/>
        <v>3305.9908087934746</v>
      </c>
      <c r="Q27" s="10">
        <f t="shared" si="7"/>
        <v>2849.9920765460988</v>
      </c>
      <c r="R27" s="10">
        <f t="shared" si="8"/>
        <v>455.99873224737581</v>
      </c>
      <c r="S27" s="10">
        <f t="shared" si="9"/>
        <v>35.624900956826238</v>
      </c>
      <c r="T27" s="10">
        <f t="shared" si="10"/>
        <v>3270.3659078366481</v>
      </c>
      <c r="U27" s="10">
        <f t="shared" si="11"/>
        <v>4.0921633517427836E-3</v>
      </c>
      <c r="V27" s="10">
        <v>0.37975275899134431</v>
      </c>
    </row>
    <row r="28" spans="1:22" x14ac:dyDescent="0.25">
      <c r="A28" s="10">
        <v>2849.99</v>
      </c>
      <c r="B28" s="10">
        <f t="shared" si="0"/>
        <v>455.99839999999995</v>
      </c>
      <c r="C28" s="10">
        <f t="shared" si="1"/>
        <v>35.624874999999996</v>
      </c>
      <c r="D28" s="10">
        <f t="shared" si="2"/>
        <v>3270.3635249999998</v>
      </c>
      <c r="G28" s="10">
        <v>3270.37</v>
      </c>
      <c r="J28" s="10">
        <v>3270.37</v>
      </c>
      <c r="K28" s="10">
        <f t="shared" si="3"/>
        <v>2819.2844827586209</v>
      </c>
      <c r="L28" s="10">
        <f t="shared" si="4"/>
        <v>451.08551724137936</v>
      </c>
      <c r="M28" s="10">
        <f t="shared" si="5"/>
        <v>35.24105603448276</v>
      </c>
      <c r="N28" s="10">
        <f t="shared" si="6"/>
        <v>3235.1289439655175</v>
      </c>
      <c r="P28" s="10">
        <f t="shared" si="13"/>
        <v>3305.9908087934746</v>
      </c>
      <c r="Q28" s="10">
        <f t="shared" si="7"/>
        <v>2849.9920765460988</v>
      </c>
      <c r="R28" s="10">
        <f t="shared" si="8"/>
        <v>455.99873224737581</v>
      </c>
      <c r="S28" s="10">
        <f t="shared" si="9"/>
        <v>35.624900956826238</v>
      </c>
      <c r="T28" s="10">
        <f t="shared" si="10"/>
        <v>3270.3659078366481</v>
      </c>
      <c r="U28" s="10">
        <f t="shared" si="11"/>
        <v>4.0921633517427836E-3</v>
      </c>
      <c r="V28" s="10">
        <v>0.37975275899134431</v>
      </c>
    </row>
    <row r="29" spans="1:22" x14ac:dyDescent="0.25">
      <c r="A29" s="10">
        <v>2185</v>
      </c>
      <c r="B29" s="10">
        <f t="shared" si="0"/>
        <v>349.6</v>
      </c>
      <c r="C29" s="10">
        <f t="shared" si="1"/>
        <v>27.3125</v>
      </c>
      <c r="D29" s="10">
        <f t="shared" si="2"/>
        <v>2507.2874999999999</v>
      </c>
      <c r="G29" s="10">
        <v>2507.29</v>
      </c>
      <c r="J29" s="10">
        <v>2507.29</v>
      </c>
      <c r="K29" s="10">
        <f t="shared" si="3"/>
        <v>2161.4568965517242</v>
      </c>
      <c r="L29" s="10">
        <f t="shared" si="4"/>
        <v>345.83310344827589</v>
      </c>
      <c r="M29" s="10">
        <f t="shared" si="5"/>
        <v>27.018211206896552</v>
      </c>
      <c r="N29" s="10">
        <f t="shared" si="6"/>
        <v>2480.2717887931035</v>
      </c>
      <c r="P29" s="10">
        <f t="shared" si="13"/>
        <v>2534.5993557242123</v>
      </c>
      <c r="Q29" s="10">
        <f t="shared" si="7"/>
        <v>2184.9994445898383</v>
      </c>
      <c r="R29" s="10">
        <f t="shared" si="8"/>
        <v>349.59991113437411</v>
      </c>
      <c r="S29" s="10">
        <f t="shared" si="9"/>
        <v>27.312493057372979</v>
      </c>
      <c r="T29" s="10">
        <f t="shared" si="10"/>
        <v>2507.2868626668392</v>
      </c>
      <c r="U29" s="10">
        <f t="shared" si="11"/>
        <v>3.1373331607937871E-3</v>
      </c>
      <c r="V29" s="10">
        <v>0.29114451731584268</v>
      </c>
    </row>
    <row r="30" spans="1:22" x14ac:dyDescent="0.25">
      <c r="A30" s="10">
        <v>3610</v>
      </c>
      <c r="B30" s="10">
        <f t="shared" si="0"/>
        <v>577.6</v>
      </c>
      <c r="C30" s="10">
        <f t="shared" si="1"/>
        <v>45.125</v>
      </c>
      <c r="D30" s="10">
        <f t="shared" si="2"/>
        <v>4142.4750000000004</v>
      </c>
      <c r="G30" s="10">
        <v>4142.47</v>
      </c>
      <c r="J30" s="10">
        <v>4142.47</v>
      </c>
      <c r="K30" s="10">
        <f t="shared" si="3"/>
        <v>3571.0948275862074</v>
      </c>
      <c r="L30" s="10">
        <f t="shared" si="4"/>
        <v>571.37517241379317</v>
      </c>
      <c r="M30" s="10">
        <f t="shared" si="5"/>
        <v>44.638685344827593</v>
      </c>
      <c r="N30" s="10">
        <f t="shared" si="6"/>
        <v>4097.8313146551727</v>
      </c>
      <c r="P30" s="10">
        <f>K30+L30+M30+V30+0.01</f>
        <v>4187.599705661044</v>
      </c>
      <c r="Q30" s="10">
        <f t="shared" si="7"/>
        <v>3609.9997462595211</v>
      </c>
      <c r="R30" s="10">
        <f t="shared" si="8"/>
        <v>577.59995940152339</v>
      </c>
      <c r="S30" s="10">
        <f t="shared" si="9"/>
        <v>45.124996828244015</v>
      </c>
      <c r="T30" s="10">
        <f t="shared" si="10"/>
        <v>4142.4747088328013</v>
      </c>
      <c r="U30" s="10">
        <f t="shared" si="11"/>
        <v>-4.7088328010431724E-3</v>
      </c>
      <c r="V30" s="10">
        <v>0.48102031621601782</v>
      </c>
    </row>
    <row r="31" spans="1:22" x14ac:dyDescent="0.25">
      <c r="A31" s="10">
        <v>3610</v>
      </c>
      <c r="B31" s="10">
        <f t="shared" si="0"/>
        <v>577.6</v>
      </c>
      <c r="C31" s="10">
        <f t="shared" si="1"/>
        <v>45.125</v>
      </c>
      <c r="D31" s="10">
        <f t="shared" si="2"/>
        <v>4142.4750000000004</v>
      </c>
      <c r="G31" s="10">
        <v>4142.47</v>
      </c>
      <c r="J31" s="10">
        <v>4142.47</v>
      </c>
      <c r="K31" s="10">
        <f t="shared" si="3"/>
        <v>3571.0948275862074</v>
      </c>
      <c r="L31" s="10">
        <f t="shared" si="4"/>
        <v>571.37517241379317</v>
      </c>
      <c r="M31" s="10">
        <f t="shared" si="5"/>
        <v>44.638685344827593</v>
      </c>
      <c r="N31" s="10">
        <f t="shared" si="6"/>
        <v>4097.8313146551727</v>
      </c>
      <c r="P31" s="10">
        <f>K31+L31+M31+V31+0.01</f>
        <v>4187.599705661044</v>
      </c>
      <c r="Q31" s="10">
        <f t="shared" si="7"/>
        <v>3609.9997462595211</v>
      </c>
      <c r="R31" s="10">
        <f t="shared" si="8"/>
        <v>577.59995940152339</v>
      </c>
      <c r="S31" s="10">
        <f t="shared" si="9"/>
        <v>45.124996828244015</v>
      </c>
      <c r="T31" s="10">
        <f t="shared" si="10"/>
        <v>4142.4747088328013</v>
      </c>
      <c r="U31" s="10">
        <f t="shared" si="11"/>
        <v>-4.7088328010431724E-3</v>
      </c>
      <c r="V31" s="10">
        <v>0.48102031621601782</v>
      </c>
    </row>
    <row r="32" spans="1:22" x14ac:dyDescent="0.25">
      <c r="A32" s="10">
        <v>3800</v>
      </c>
      <c r="B32" s="10">
        <f t="shared" si="0"/>
        <v>608</v>
      </c>
      <c r="C32" s="10">
        <f t="shared" si="1"/>
        <v>47.5</v>
      </c>
      <c r="D32" s="10">
        <f t="shared" si="2"/>
        <v>4360.5</v>
      </c>
      <c r="G32" s="10">
        <v>4360.5</v>
      </c>
      <c r="J32" s="10">
        <v>4360.5</v>
      </c>
      <c r="K32" s="10">
        <f t="shared" si="3"/>
        <v>3759.0517241379312</v>
      </c>
      <c r="L32" s="10">
        <f t="shared" si="4"/>
        <v>601.44827586206895</v>
      </c>
      <c r="M32" s="10">
        <f t="shared" si="5"/>
        <v>46.988146551724142</v>
      </c>
      <c r="N32" s="10">
        <f t="shared" si="6"/>
        <v>4313.5118534482763</v>
      </c>
      <c r="P32" s="10">
        <f>K32+L32+M32+V32+0.01</f>
        <v>4408.0044843378419</v>
      </c>
      <c r="Q32" s="10">
        <f t="shared" si="7"/>
        <v>3800.0038658084845</v>
      </c>
      <c r="R32" s="10">
        <f t="shared" si="8"/>
        <v>608.00061852935755</v>
      </c>
      <c r="S32" s="10">
        <f t="shared" si="9"/>
        <v>47.500048322606062</v>
      </c>
      <c r="T32" s="10">
        <f t="shared" si="10"/>
        <v>4360.504436015236</v>
      </c>
      <c r="U32" s="10">
        <f t="shared" si="11"/>
        <v>-4.4360152360241045E-3</v>
      </c>
      <c r="V32" s="10">
        <v>0.50633778611791058</v>
      </c>
    </row>
    <row r="33" spans="1:22" x14ac:dyDescent="0.25">
      <c r="A33" s="10">
        <v>3071.46</v>
      </c>
      <c r="B33" s="10">
        <f t="shared" si="0"/>
        <v>491.43360000000001</v>
      </c>
      <c r="C33" s="10">
        <f t="shared" si="1"/>
        <v>38.393250000000002</v>
      </c>
      <c r="D33" s="10">
        <f t="shared" si="2"/>
        <v>3524.5003499999998</v>
      </c>
      <c r="G33" s="10">
        <v>3524.5</v>
      </c>
      <c r="J33" s="10">
        <v>3524.5</v>
      </c>
      <c r="K33" s="10">
        <f t="shared" si="3"/>
        <v>3038.3620689655177</v>
      </c>
      <c r="L33" s="10">
        <f t="shared" si="4"/>
        <v>486.13793103448285</v>
      </c>
      <c r="M33" s="10">
        <f t="shared" si="5"/>
        <v>37.979525862068975</v>
      </c>
      <c r="N33" s="10">
        <f t="shared" si="6"/>
        <v>3486.5204741379316</v>
      </c>
      <c r="P33" s="10">
        <f t="shared" si="13"/>
        <v>3562.8887879942031</v>
      </c>
      <c r="Q33" s="10">
        <f t="shared" si="7"/>
        <v>3071.4558517191408</v>
      </c>
      <c r="R33" s="10">
        <f t="shared" si="8"/>
        <v>491.43293627506256</v>
      </c>
      <c r="S33" s="10">
        <f t="shared" si="9"/>
        <v>38.393198146489262</v>
      </c>
      <c r="T33" s="10">
        <f t="shared" si="10"/>
        <v>3524.4955898477142</v>
      </c>
      <c r="U33" s="10">
        <f t="shared" si="11"/>
        <v>4.4101522857999953E-3</v>
      </c>
      <c r="V33" s="10">
        <v>0.40926213213379015</v>
      </c>
    </row>
    <row r="34" spans="1:22" x14ac:dyDescent="0.25">
      <c r="A34" s="10">
        <v>2659.91</v>
      </c>
      <c r="B34" s="10">
        <f t="shared" si="0"/>
        <v>425.5856</v>
      </c>
      <c r="C34" s="10">
        <f t="shared" si="1"/>
        <v>33.248874999999998</v>
      </c>
      <c r="D34" s="10">
        <f t="shared" si="2"/>
        <v>3052.246725</v>
      </c>
      <c r="G34" s="10">
        <v>3052.25</v>
      </c>
      <c r="J34" s="10">
        <v>3052.25</v>
      </c>
      <c r="K34" s="10">
        <f t="shared" si="3"/>
        <v>2631.25</v>
      </c>
      <c r="L34" s="10">
        <f t="shared" si="4"/>
        <v>421</v>
      </c>
      <c r="M34" s="10">
        <f t="shared" si="5"/>
        <v>32.890625</v>
      </c>
      <c r="N34" s="10">
        <f t="shared" si="6"/>
        <v>3019.359375</v>
      </c>
      <c r="P34" s="10">
        <f t="shared" si="13"/>
        <v>3085.4950498383619</v>
      </c>
      <c r="Q34" s="10">
        <f t="shared" si="7"/>
        <v>2659.9095257227259</v>
      </c>
      <c r="R34" s="10">
        <f t="shared" si="8"/>
        <v>425.58552411563613</v>
      </c>
      <c r="S34" s="10">
        <f t="shared" si="9"/>
        <v>33.248869071534074</v>
      </c>
      <c r="T34" s="10">
        <f t="shared" si="10"/>
        <v>3052.2461807668278</v>
      </c>
      <c r="U34" s="10">
        <f t="shared" si="11"/>
        <v>3.8192331721802475E-3</v>
      </c>
      <c r="V34" s="10">
        <v>0.35442483836186511</v>
      </c>
    </row>
    <row r="35" spans="1:22" x14ac:dyDescent="0.25">
      <c r="A35" s="10">
        <v>2374.9899999999998</v>
      </c>
      <c r="B35" s="10">
        <f t="shared" si="0"/>
        <v>379.99839999999995</v>
      </c>
      <c r="C35" s="10">
        <f t="shared" si="1"/>
        <v>29.687374999999999</v>
      </c>
      <c r="D35" s="10">
        <f t="shared" si="2"/>
        <v>2725.3010249999998</v>
      </c>
      <c r="G35" s="10">
        <v>2725.31</v>
      </c>
      <c r="J35" s="10">
        <v>2725.31</v>
      </c>
      <c r="K35" s="10">
        <f t="shared" si="3"/>
        <v>2349.405172413793</v>
      </c>
      <c r="L35" s="10">
        <f t="shared" si="4"/>
        <v>375.90482758620686</v>
      </c>
      <c r="M35" s="10">
        <f t="shared" si="5"/>
        <v>29.367564655172416</v>
      </c>
      <c r="N35" s="10">
        <f t="shared" si="6"/>
        <v>2695.9424353448276</v>
      </c>
      <c r="P35" s="10">
        <f t="shared" si="13"/>
        <v>2754.9940254811977</v>
      </c>
      <c r="Q35" s="10">
        <f t="shared" si="7"/>
        <v>2374.9948495527569</v>
      </c>
      <c r="R35" s="10">
        <f t="shared" si="8"/>
        <v>379.9991759284411</v>
      </c>
      <c r="S35" s="10">
        <f t="shared" si="9"/>
        <v>29.687435619409463</v>
      </c>
      <c r="T35" s="10">
        <f t="shared" si="10"/>
        <v>2725.3065898617888</v>
      </c>
      <c r="U35" s="10">
        <f t="shared" si="11"/>
        <v>3.4101382111657585E-3</v>
      </c>
      <c r="V35" s="10">
        <v>0.31646082602537717</v>
      </c>
    </row>
  </sheetData>
  <autoFilter ref="J2:N35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Hoja1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2024-03-22T15:55:22Z</dcterms:created>
  <dcterms:modified xsi:type="dcterms:W3CDTF">2024-11-11T18:44:22Z</dcterms:modified>
</cp:coreProperties>
</file>